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 VINHLINK\Desktop\CÔNG TY TNA\2. DỰ ÁN TRUYỀN THANH\2. HÀ TĨNH\VŨ QUANG\XÃ THỌ ĐIỀN\"/>
    </mc:Choice>
  </mc:AlternateContent>
  <bookViews>
    <workbookView xWindow="315" yWindow="105" windowWidth="18615" windowHeight="7335"/>
  </bookViews>
  <sheets>
    <sheet name="Bảng tổng hợp nhu cầu dự toán" sheetId="1" r:id="rId1"/>
    <sheet name="Bảng dự toán chi tiết" sheetId="3" r:id="rId2"/>
  </sheets>
  <externalReferences>
    <externalReference r:id="rId3"/>
  </externalReferences>
  <calcPr calcId="162913"/>
</workbook>
</file>

<file path=xl/calcChain.xml><?xml version="1.0" encoding="utf-8"?>
<calcChain xmlns="http://schemas.openxmlformats.org/spreadsheetml/2006/main">
  <c r="F32" i="3" l="1"/>
  <c r="D13" i="1" l="1"/>
  <c r="F13" i="1" s="1"/>
  <c r="C13" i="1"/>
  <c r="D9" i="1"/>
  <c r="C9" i="1"/>
  <c r="F9" i="1" l="1"/>
  <c r="B13" i="1"/>
  <c r="F30" i="3"/>
  <c r="H30" i="3" s="1"/>
  <c r="F29" i="3" l="1"/>
  <c r="I28" i="3"/>
  <c r="F27" i="3"/>
  <c r="I27" i="3" s="1"/>
  <c r="E26" i="3"/>
  <c r="F26" i="3" s="1"/>
  <c r="H25" i="3"/>
  <c r="G25" i="3"/>
  <c r="F24" i="3"/>
  <c r="I24" i="3" s="1"/>
  <c r="F23" i="3"/>
  <c r="H23" i="3" s="1"/>
  <c r="F22" i="3"/>
  <c r="I22" i="3" s="1"/>
  <c r="F21" i="3"/>
  <c r="H21" i="3" s="1"/>
  <c r="F20" i="3"/>
  <c r="H20" i="3" s="1"/>
  <c r="F19" i="3"/>
  <c r="I19" i="3" s="1"/>
  <c r="F18" i="3"/>
  <c r="H18" i="3" s="1"/>
  <c r="F15" i="3"/>
  <c r="H15" i="3" s="1"/>
  <c r="D14" i="3"/>
  <c r="F14" i="3" s="1"/>
  <c r="H14" i="3" s="1"/>
  <c r="C14" i="3"/>
  <c r="D13" i="3"/>
  <c r="F13" i="3" s="1"/>
  <c r="H13" i="3" s="1"/>
  <c r="C13" i="3"/>
  <c r="D12" i="3"/>
  <c r="F12" i="3" s="1"/>
  <c r="H12" i="3" s="1"/>
  <c r="C12" i="3"/>
  <c r="D11" i="3"/>
  <c r="F11" i="3" s="1"/>
  <c r="C11" i="3"/>
  <c r="F10" i="3"/>
  <c r="C10" i="3"/>
  <c r="H11" i="3" l="1"/>
  <c r="F9" i="3"/>
  <c r="F25" i="3"/>
  <c r="C12" i="1" s="1"/>
  <c r="H29" i="3"/>
  <c r="H28" i="3" s="1"/>
  <c r="F28" i="3"/>
  <c r="H10" i="3"/>
  <c r="H17" i="3"/>
  <c r="D11" i="1" s="1"/>
  <c r="I17" i="3"/>
  <c r="E11" i="1" s="1"/>
  <c r="I26" i="3"/>
  <c r="I25" i="3" s="1"/>
  <c r="E12" i="1" s="1"/>
  <c r="F17" i="3"/>
  <c r="C11" i="1" s="1"/>
  <c r="F11" i="1" l="1"/>
  <c r="F12" i="1"/>
  <c r="F10" i="1" s="1"/>
  <c r="E10" i="1"/>
  <c r="E16" i="1" s="1"/>
  <c r="H9" i="3"/>
  <c r="H16" i="3"/>
  <c r="C10" i="1"/>
  <c r="I16" i="3"/>
  <c r="I33" i="3" s="1"/>
  <c r="F16" i="3"/>
  <c r="D10" i="1" l="1"/>
  <c r="F31" i="3" l="1"/>
  <c r="H32" i="3"/>
  <c r="H31" i="3" s="1"/>
  <c r="H33" i="3" l="1"/>
  <c r="D15" i="1"/>
  <c r="F33" i="3"/>
  <c r="C15" i="1"/>
  <c r="C14" i="1" s="1"/>
  <c r="C16" i="1" s="1"/>
  <c r="D14" i="1" l="1"/>
  <c r="D16" i="1" s="1"/>
  <c r="F15" i="1"/>
  <c r="F14" i="1" s="1"/>
  <c r="F16" i="1" s="1"/>
</calcChain>
</file>

<file path=xl/sharedStrings.xml><?xml version="1.0" encoding="utf-8"?>
<sst xmlns="http://schemas.openxmlformats.org/spreadsheetml/2006/main" count="95" uniqueCount="75">
  <si>
    <t>CỘNG HOÀ XÃ HỘI CHỦ NGHĨA VIỆT NAM
Độc lập - Tự do - Hạnh phúc</t>
  </si>
  <si>
    <t>BẢNG TỔNG HỢP DỰ TOÁN</t>
  </si>
  <si>
    <t>MÔ HÌNH THÔN THÔNG MINH
THÔN HƯƠNG TÂN, XÃ ĐỨC HƯƠNG, HUYỆN VŨ QUANG, TỈNH HÀ TĨNH</t>
  </si>
  <si>
    <t>Đơn vị tính: đồng</t>
  </si>
  <si>
    <t>STT</t>
  </si>
  <si>
    <t>NỘI DUNG CHI PHÍ</t>
  </si>
  <si>
    <t>DỰ TOÁN KINH PHÍ</t>
  </si>
  <si>
    <t>KẾ HOẠCH PHÂN BỔ VỐN</t>
  </si>
  <si>
    <t>Ghi chú</t>
  </si>
  <si>
    <t>Tổng dự toán</t>
  </si>
  <si>
    <t>Vốn Ngân sách nhà nước</t>
  </si>
  <si>
    <t>Vốn xã hội hóa</t>
  </si>
  <si>
    <t>Năm thứ nhất</t>
  </si>
  <si>
    <t>Năm thứ hai</t>
  </si>
  <si>
    <t>A</t>
  </si>
  <si>
    <t>I</t>
  </si>
  <si>
    <t>II</t>
  </si>
  <si>
    <t>B</t>
  </si>
  <si>
    <t>XÂY DỰNG CƠ SỞ VẬT CHẤT KHU DÂN CƯ THÔNG MINH (I+II+III)</t>
  </si>
  <si>
    <t>Mua sắm trang thiết bị thông minh tại hộ gia đình</t>
  </si>
  <si>
    <t>III</t>
  </si>
  <si>
    <t>TM. BQL NTM XÃ</t>
  </si>
  <si>
    <t>NGƯỜI LẬP</t>
  </si>
  <si>
    <t>TÀI CHÍNH -KẾ TOÁN</t>
  </si>
  <si>
    <t>TRƯỞNG BAN</t>
  </si>
  <si>
    <t>Nội dung</t>
  </si>
  <si>
    <t>Đơn vị</t>
  </si>
  <si>
    <t>Khối lượng</t>
  </si>
  <si>
    <t>Đơn giá</t>
  </si>
  <si>
    <t>Trong đó</t>
  </si>
  <si>
    <t>Vốn NSNN</t>
  </si>
  <si>
    <t>Nguồn xã hội hóa</t>
  </si>
  <si>
    <t>Định mức %</t>
  </si>
  <si>
    <t>Thành tiền</t>
  </si>
  <si>
    <t>Bộ</t>
  </si>
  <si>
    <t>Sim 4G 
- Xuất sứ: Việt Nam
- Thuê bao sử dụng trong vòng 1 năm
- Dung lượng sử dụng miễn phí: 4GB/tháng tốc độ cao.
- Dung lượng ngoài gói: Miễn phí hạ băng thông 28kpbs/ 28kpbs</t>
  </si>
  <si>
    <t>Chi phí vận chuyển, nhân công lắp đặt, đào tạo chuyển giao công nghệ</t>
  </si>
  <si>
    <t>gói</t>
  </si>
  <si>
    <t>bộ</t>
  </si>
  <si>
    <t>Cái</t>
  </si>
  <si>
    <t>Cước phí internet tại hộ gia đình (Nộp trước 1 lần/năm)</t>
  </si>
  <si>
    <t>hộ</t>
  </si>
  <si>
    <t>cái</t>
  </si>
  <si>
    <t>NGƯỜI LẬP                        TÀI CHÍNH - KẾ TOÁN</t>
  </si>
  <si>
    <t xml:space="preserve">UBND XÃ THỌ ĐIỀN
BAN QUẢN LÝ CTMTQG XD NTM 
</t>
  </si>
  <si>
    <t>Cụm thu phát thanh ứng dụng công nghệ thông tin - viễn thông
- Model: Mira
- Hãng sản xuất: Mobifone
- Xuất xứ: Việt Nam
* Thông số kỹ thuật:
+ Kết nối mạng Có dây: Ethernet (LAN/WAN); Không dây: 3G/4G hỗ trợ cả hai hình thức SIM vật lý và eSIM (sử dụng được dịch vụ của một trong các mạng MobiFone, Viettel, Vinaphone). Phần mềm điều khiển Firmware.
+ Nguồn điện xoay chiều hiệu điện thế: 100-240V/50Hz;
+ Có đầu chờ: DC 24V/6,25A;
+ Có Bảo vệ quá tải khi U&lt;90V hoặc U&gt;240V;
+ Tổng công suất loa: Công suất: 50W (với loa 4Ω/24V) hoặc 30W (với loa 8Ω/24V);
+ Thu được nội dung phát của đài phát thanh, truyền thanh 3 cấp (Trung ương, cấp tỉnh, cấp huyện, cấp xã).</t>
  </si>
  <si>
    <t xml:space="preserve">Tăng âm treo truyền thanh VH-400A
- Model: VH-400A
- Hãng sản xuất: KVH
- Xuất xứ: Việt Nam
* Thông số kỹ thuật:
- Điện áp xoay chiều đầu vào: 90 - 240V; 50 Hz; 
- Công suất ngõ ra loa: 200W - 200W; 
- Trở kháng: 2Ω - 16Ω; 
- Đáp tuyến tần số: 50 - 17KHz (± 3dB) 
- Công suất tiêu thụ: 540W - khi máy chạy ở công suất lớn nhất; 
- Độ nhạy ngõ vào: 0 dBv 
- Tỷ lệ S/N: &gt; 90dB; 
- Làm mát: quạt hút đẩy 
- Hiển thị dòng, áp trên LED 7 đoạn 
- Vật liệu vỏ máy: Thép không gỉ, sơn tĩnh điện  </t>
  </si>
  <si>
    <t>Loa còi LC5588
- Mã sản phẩm: LC5588
- Hãng sản xuất: KVH
- Xuất xứ: Việt Nam
* Thông số kỹ thuật:
+ Công suất: 50 W 
+ Điện áp: 100V hoặc 70V line
+ Trở kháng 100V line: 200Ω (50W), 330Ω (30W), 670Ω (15W)
+ Trở kháng 70V line: 100Ω (50W), 200Ω (25W), 330Ω (15W), 670Ω (7,5W)
+ Cường độ âm thanh: 111 dB (1 W, 1 m)
+ Đáp ứng tần số: 200Hz - 6 kHz
+ Bụi/ nước bảo vệ: IP65
+ Nhiệt độ hoạt động từ - 15℃ đến 200℃
+ Ống loa ép bằng khuôn kẹp tản nhiệt, không đúc bằng khuôn cát nên độ nén hợp kim vang đảm bảo chất lượng phát xa
+ Đường kính họng loa: 52 cm ± 2%
+ Tổng chiều dài loa: 105 cm ± 2%
+ Vành và ống được làm bằng hợp kim vang
+ Sản phẩm được ép thủy lực nguyên khối
+ Trọng lượng: 4,5 kg ± 2%</t>
  </si>
  <si>
    <t>Loa còi LC3088
- Mã sản phẩm: LC3088
- Hãng sản xuất: KVH
- Xuất xứ: Việt Nam
* Thông số kỹ thuật:
+ Công suất: 30 W 
+ Điện áp: 100V hoặc 70V line
+ Trở kháng 100V line: 330Ω (30W), 670Ω (15W), 1kΩ (10W), 2kΩ (5W)
+ Trở kháng 70V line: 170Ω (30W), 330Ω (15W), 670Ω (7,5W), 1kΩ (5W), 2kΩ (2,5W)
+ Cường độ âm thanh: 111 dB (1 W, 1 m)
+ Đáp ứng tần số: 150Hz - 6 kHz
+ Bụi/ nước bảo vệ: IP65
+ Nhiệt độ hoạt động từ - 15℃ đến 200℃
+ Ống loa ép bằng khuôn kẹp tản nhiệt, không đúc bằng khuôn cát nên độ nén hợp kim vang đảm bảo chất lượng phát xa
+ Đường kính họng loa: 50 cm ± 1%
+ Chiều dài loa: 100 cm ± 2%
+ Vành và ống được làm bằng hợp kim vang
+ Sản phẩm được ép thủy lực nguyên khối
+ Trọng lượng: 4,2 kg ± 2%</t>
  </si>
  <si>
    <t>LẮP ĐẶT CỤM LOA TRUYỀN THANH THÔNG MINH</t>
  </si>
  <si>
    <t>Mua sắm, nâng cấp cơ sở vật chất tại nhà Văn hoá thôn</t>
  </si>
  <si>
    <t>Mua tivi đấu nối camera theo dõi (Smart Tivi Samsung 4K 55 inch)
- Model: UA55AU7700KXXV
- Hãng sản xuất: SamSung
- Xuất xứ: Việt Nam
* Thông số kỹ thuật:
- Màu sắc: Đen
- Kích thước màn hình: 55 inch 
- Độ phân giải: 4K (UHD)
- Tần số quét: 60 Hz
- Bộ vi xử lí: Crystal Processor 4K
- Smart Tivi: Có
- Công nghệ xử lí hình ảnh: Crystal Processor 4K, HDR 10+, Pur Color, Nâng cấp Tương phản, UHD Dimming, Auto Game Mode (ALLM)
- Công nghệ âm thanh: Dolby Digital Plus, Q-Symphony
- Tổng công suất loa: 20W
- Cổng WiFi: WiFi5, Bluetooth4.2
- Cổng Internet (LAN): Có
- Cổng HDMI: 3 cổng
- Cổng Optical: 1 cổng
- Cổng AV in (Composite / Component): 3 cổng HDMI có 1 cổng HDMI eARC (ARC)
- Cổng AV out: 1 cổng Optical (Digital Audio), 1 cổng eARC (ARC)
- Cổng USB: 1 cổng USB A</t>
  </si>
  <si>
    <t>Máy in Canon LBP2900
- Model: LBP2900
- Hãng sản xuất: Canon
- Xuất xứ: Trung Quốc
- Loại máy in: In laser đen trắng
- Chức năng: In 1 mặt
- Độ phân giải: 2400 x 600 dpi
- Tốc độ in trắng đen: 12 trang/phút
- Bộ nhớ tích hợp: 2Mb
- Khổ giấy: A4, Letter
- Khay đựng giấy: 150 tờ
- Kết nối: USB 2.0</t>
  </si>
  <si>
    <t>Lắp đặt bộ phát Wifi và cước dịch vụ trọn gói 12 tháng, được sử dụng 15 tháng (Lắp tại Nhà văn hoá thôn)</t>
  </si>
  <si>
    <t>Camera giám sát ngoài trời, camera IP thân trụ hồng ngoại 6MP DS-2CD2T63G2-4I
- Model: DS-2CD2T63G2-4I
- Hãng sản xuất: Hikvision
- Xuất xứ: Trung Quốc
- Cảm biến 1/2.8″ Progressive Scan CMOS 6.0 megapixel.
- Chuẩn nén H.265+/H.265/H.264+/H.264.
- Độ phân giải tối đa (2688×1520)25fps/30fps
- Ống kính 2.8/4/6 mm.
- Hồng ngoại: 80m.
- Tính năng WDR 120dB; 3D DNR; ICR; BLC.
- Hỗ trợ thẻ nhớ SD/SDHC/SDXC tối đa 256GB.
- Hỗ trợ các tính năng phát hiện thông minh.</t>
  </si>
  <si>
    <t>Camera giám sát trong nhà, Camera bán cầu hồng ngoại
- Model: DS-2CD2163G2-IU
- Hãng sản xuất: Hikvision
- Xuất xứ: Trung Quốc
* Thông số kỹ thuật
- Cảm biến hình ảnh: 1/2.8-inch Progressive Scan CMOS.
- Độ phân giải: 6.0 Megapixel.
- Ống kính cố định: 2.8mm (4mm optional).
- Tầm quan sát hồng ngoại: 30 mét.
- Chức năng chống ngược sáng 120dB WDR. 
- Hỗ trợ các chức năng AGC, BLC, 3D DNR, HLC.
- Tính năng thông minh: Phát hiện xâm nhập, trèo rào; Phát hiện khuôn mặt; Báo hiệu con người/phương tiện.
- Khe cắm thẻ nhớ microSD 256GB (max).
- Tích hợp mic.
- Nguồn điện: 12VDC, PoE.
- Tiêu chuẩn chống bụi và nước: IP67 (thích hợp sử dụng trong nhà và ngoài trời).
- Tiêu chuẩn chống va đập: IK10</t>
  </si>
  <si>
    <t>(Kèm theo Phương án - Dự toán số …./BQL-PADT ngày …/…/2024 của BQL NTM xã)</t>
  </si>
  <si>
    <t>Lắp đặt hệ thống camera giám sát an ninh tại các nút giao thông trên địa bàn thôn, khu vực nhà văn hóa kết nối với hệ thống giám sát của xã</t>
  </si>
  <si>
    <t>MÔ HÌNH THÔN THÔNG MINH
THÔN HOA THỊ, XÃ THỌ ĐIỀN, HUYỆN VŨ QUANG, TỈNH HÀ TĨNH</t>
  </si>
  <si>
    <t xml:space="preserve">Điện thoại thông minh để người dân tương tác 
- Model: Galaxy A05 4GB/128GB 
- Hãng sản xuất: SamSung
* Thông số kỹ thuật:
- Công nghệ màn hình: PLS LCD
- Độ phân giải: HD+ (720 x 1600 Pixels)
- Màn hình rộng: 6.7" - Tần số quét 60 Hz
- Độ sáng tối đa: 576 nits
- Độ phân giải: Chính 50 MP &amp; Phụ 2 MP
- Quay phim:
+ HD 720p@120fps
+ FullHD 1080p@60fps
+ FullHD 1080p@30fps
- Đèn Flash: Có
- Chip xử lý (CPU): MediaTek Helio G85 8 nhân
- Tốc độ CPU: 4 nhân 2.0 GHz &amp; 4 nhân 1.8 GHz
- Hệ điều hành: Android 13
- RAM: 4Gb
- Dung lượng lưu trữ: 128Gb
- Thẻ nhớ: MicroSD, hỗ trợ tối đa 1 TB
- SIM: 2 Nano SIM
- Wifi:
+ Wi-Fi Direct
+ Wi-Fi 802.11 a/b/g/n/ac
+ Dual-band (2.4 GHz/5 GHz)
- Jack tai nghe: 3.5 mm
- Dung lượng pin: 5000 mAh
- Loại pin: Li-Po
</t>
  </si>
  <si>
    <t>C</t>
  </si>
  <si>
    <t>CHI PHÍ KHÁC</t>
  </si>
  <si>
    <t>Chi phí thẩm định giá thiết bị</t>
  </si>
  <si>
    <t>Đèn chiếu sáng năng lượng mặt trời 
- Model: MTBC300w
- Thương hiệu: MT Solar
- Xuất xứ: Trung Quốc
* Thông số kỹ thuật:
- Công suất: 300W
- Dung lượng pin: Lithium ion battery 3.2V 36000mAh
- Chip Led: SMD 5730
- Thời gian hoạt động: 10-14 giờ liên tục
- Bộ điều khiển: Thời gian và độ sáng
- Chất liệu: Nhôm đúc</t>
  </si>
  <si>
    <t>Tổng cộng (A+B+C):</t>
  </si>
  <si>
    <t xml:space="preserve">XÂY DỰNG HỆ THỐNG CỤM LOA TRUYỀN THANH THÔNG MINH </t>
  </si>
  <si>
    <t>XÂY DỰNG CƠ SỞ VẬT CHẤT KHU DÂN CƯ THÔNG MINH</t>
  </si>
  <si>
    <t xml:space="preserve">UBND XÃ THỌ ĐIỀN
BAN QUẢN LÝ CTMTQG XD NTM </t>
  </si>
  <si>
    <t>(Kèm theo Phương án - Dự toán số .../BQL-PADT ngày …/…/2024 của BQL NTM xã)</t>
  </si>
  <si>
    <t>TỔNG DỰ TOÁN MÔ HÌNH (A+B+C)</t>
  </si>
  <si>
    <t>Loa kéo di động phục vụ hội họp của nhà Văn hoá thôn
- Model: PartyBox Club 120
- Hãng sản xuất: JBL
- Xuất xứ: Trung Quốc
* Thông số kỹ thuật
- Loại: Loa bluetooth chuyên party có đèn LED
- Âm thanh: Woofer: 2 x 13.3cm, Tweeter: 2 x 5.7cm
- Công suất đầu ra: 160W
- Dải đáp ứng tần số động (Hz): 40 Hz - 20 kHz (-6dB)
- Thời gian sạc (giờ): 3,5 giờ
- Thời gian chơi nhạc tối đa (giờ): 12 giờ
- Công nghệ: AI Sound Boost
- Chống nước: IPX4
- Cổng kết nối: AUX, USB, Micro, Guitar
- Kết nối không dây: Bluetooth 5.3</t>
  </si>
  <si>
    <t>Máy tính để bàn
- Model: HP M01-F2029D 77B55PA
- Hãng sản xuất: HP
- Xuất xứ: Trung Quốc
* Thông số kỹ thuật:
- Bộ vi xử lý: Core i3 12100 3.30GHz
- Bộ nhớ RAM: 8GB DDR4 2933MHz
- Ổ cứng: 256Gb SSD
- Card đồ họa: Intel UHD Graphics 730
- Hệ điều hành: Windows 11 Home
- Màn hình: HP P22v G5 7N909AT (21.45Inch/ Full HD/ 5ms/ 75HZ/ 250cd/m2/ VA)
- Bàn phím, chuột đồng bộ đi kèm</t>
  </si>
  <si>
    <t>Tủ đựng hệ thống âm thanh, giá kệ tivi
- Model: 12U
- Xuất xứ: Việt Nam
* Thông số kỹ thuật:
- Gỗ dán nhiều lớp 9mm bền mặt tráng nhựa.
- Xung quanh các cạnh bọc góc nhôm dày.
- Có khóa lưỡi móc dễ dàng khóa phù hợp và lưỡi.
- Chân quay đa hướng có vòng bi bánh cao su bền chắc chắn.
- Đinh tán neo kép.
- Gắn các phần cứng như amplifer, thiết bị vi xử lý tín hiệu v.v.v
- Góc bằng sắt dập mạ crom bóng đẹp và mạnh mẽ.
- Độ bền rất cao.</t>
  </si>
  <si>
    <t xml:space="preserve">(Bằng chữ: Ba trăm hai mươi hai triệu ba trăm bốn mươi nghìn đồng) </t>
  </si>
  <si>
    <t>(Bằng chữ: Ba trăm hai mươi hai triệu ba trăm bốn mươi nghìn đồng)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</si>
</sst>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
    <numFmt numFmtId="165" formatCode="_(* #,##0_);_(* \(#,##0\);_(* &quot;-&quot;??_);_(@_)"/>
    <numFmt numFmtId="166" formatCode="#\ ###\ ###\ ###"/>
    <numFmt numFmtId="167" formatCode="#,##0.000"/>
  </numFmts>
  <fonts count="20" x14ac:knownFonts="1">
    <font>
      <sz val="12"/>
      <color theme="1"/>
      <name val="Times New Roman"/>
      <family val="2"/>
      <charset val="163"/>
    </font>
    <font>
      <sz val="11"/>
      <color theme="1"/>
      <name val="Calibri"/>
      <family val="2"/>
      <scheme val="minor"/>
    </font>
    <font>
      <sz val="11"/>
      <name val="Times New Roman"/>
      <family val="1"/>
    </font>
    <font>
      <sz val="12"/>
      <name val="Times New Roman"/>
      <family val="1"/>
    </font>
    <font>
      <b/>
      <sz val="11"/>
      <color rgb="FF000000"/>
      <name val="Times New Roman"/>
      <family val="2"/>
    </font>
    <font>
      <sz val="11"/>
      <color rgb="FF000000"/>
      <name val="Times New Roman"/>
      <family val="2"/>
    </font>
    <font>
      <b/>
      <sz val="11"/>
      <color rgb="FF000000"/>
      <name val="Times New Roman"/>
      <family val="1"/>
    </font>
    <font>
      <b/>
      <sz val="12"/>
      <color theme="1"/>
      <name val="Times New Roman"/>
      <family val="1"/>
    </font>
    <font>
      <sz val="12"/>
      <color theme="1"/>
      <name val="Times New Roman"/>
      <family val="1"/>
    </font>
    <font>
      <b/>
      <sz val="11"/>
      <color theme="1"/>
      <name val="Times New Roman"/>
      <family val="1"/>
    </font>
    <font>
      <sz val="11"/>
      <color rgb="FF000000"/>
      <name val="Times New Roman"/>
      <family val="1"/>
    </font>
    <font>
      <sz val="11"/>
      <color theme="1"/>
      <name val="Times New Roman"/>
      <family val="1"/>
    </font>
    <font>
      <b/>
      <i/>
      <sz val="12"/>
      <color theme="1"/>
      <name val="Times New Roman"/>
      <family val="1"/>
    </font>
    <font>
      <b/>
      <sz val="12"/>
      <color rgb="FF000000"/>
      <name val="Times New Roman"/>
      <family val="2"/>
    </font>
    <font>
      <i/>
      <sz val="11"/>
      <color rgb="FF000000"/>
      <name val="Times New Roman"/>
      <family val="2"/>
    </font>
    <font>
      <b/>
      <sz val="15"/>
      <color rgb="FF000000"/>
      <name val="Times New Roman"/>
      <family val="2"/>
    </font>
    <font>
      <i/>
      <sz val="11"/>
      <color rgb="FF000000"/>
      <name val="Times New Roman"/>
      <family val="1"/>
    </font>
    <font>
      <b/>
      <sz val="12"/>
      <name val="Times New Roman"/>
      <family val="1"/>
    </font>
    <font>
      <b/>
      <sz val="15"/>
      <name val="Times New Roman"/>
      <family val="1"/>
    </font>
    <font>
      <b/>
      <i/>
      <sz val="12"/>
      <name val="Times New Roman"/>
      <family val="1"/>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43" fontId="1" fillId="0" borderId="0" applyFont="0" applyFill="0" applyBorder="0" applyAlignment="0" applyProtection="0"/>
    <xf numFmtId="0" fontId="3" fillId="0" borderId="0"/>
  </cellStyleXfs>
  <cellXfs count="133">
    <xf numFmtId="0" fontId="0" fillId="0" borderId="0" xfId="0"/>
    <xf numFmtId="0" fontId="1" fillId="0" borderId="0" xfId="1"/>
    <xf numFmtId="0" fontId="8" fillId="0" borderId="0" xfId="1" applyFont="1" applyFill="1" applyBorder="1" applyAlignment="1">
      <alignment vertical="center"/>
    </xf>
    <xf numFmtId="0" fontId="8" fillId="0" borderId="0" xfId="1" applyFont="1" applyFill="1" applyAlignment="1">
      <alignment vertical="center"/>
    </xf>
    <xf numFmtId="0" fontId="4" fillId="0" borderId="1" xfId="1" applyFont="1" applyFill="1" applyBorder="1" applyAlignment="1">
      <alignment horizontal="left" vertical="center" wrapText="1"/>
    </xf>
    <xf numFmtId="165" fontId="7" fillId="0" borderId="0" xfId="1" applyNumberFormat="1" applyFont="1" applyFill="1" applyBorder="1" applyAlignment="1">
      <alignment vertical="center"/>
    </xf>
    <xf numFmtId="165" fontId="8" fillId="0" borderId="0" xfId="1" applyNumberFormat="1" applyFont="1" applyFill="1" applyAlignment="1">
      <alignment vertical="center"/>
    </xf>
    <xf numFmtId="0" fontId="8" fillId="0" borderId="0" xfId="1" applyFont="1" applyFill="1" applyBorder="1" applyAlignment="1">
      <alignment vertical="center" wrapText="1"/>
    </xf>
    <xf numFmtId="0" fontId="7" fillId="0" borderId="0" xfId="1" applyFont="1" applyFill="1" applyAlignment="1">
      <alignment horizontal="center" vertical="center"/>
    </xf>
    <xf numFmtId="0" fontId="7" fillId="0" borderId="0" xfId="1" applyFont="1" applyFill="1" applyBorder="1" applyAlignment="1">
      <alignment horizontal="center" vertical="center" wrapText="1"/>
    </xf>
    <xf numFmtId="0" fontId="12" fillId="0" borderId="0" xfId="1" applyFont="1" applyFill="1" applyBorder="1" applyAlignment="1">
      <alignment horizontal="left" vertical="center" wrapText="1"/>
    </xf>
    <xf numFmtId="164"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0" fontId="9" fillId="0" borderId="0" xfId="1" applyFont="1" applyFill="1"/>
    <xf numFmtId="0" fontId="5" fillId="0" borderId="0" xfId="1" applyFont="1" applyFill="1" applyAlignment="1">
      <alignment horizontal="center" vertical="top" wrapText="1"/>
    </xf>
    <xf numFmtId="0" fontId="5" fillId="0" borderId="0" xfId="1" applyFont="1" applyFill="1" applyAlignment="1">
      <alignment horizontal="left" vertical="top" wrapText="1"/>
    </xf>
    <xf numFmtId="164"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1" fillId="0" borderId="1" xfId="1" applyFont="1" applyFill="1" applyBorder="1" applyAlignment="1">
      <alignment horizontal="center" vertical="center"/>
    </xf>
    <xf numFmtId="164" fontId="6" fillId="0" borderId="1" xfId="1" applyNumberFormat="1" applyFont="1" applyFill="1" applyBorder="1" applyAlignment="1">
      <alignment horizontal="center" vertical="center" wrapText="1"/>
    </xf>
    <xf numFmtId="0" fontId="6" fillId="0" borderId="1" xfId="1" applyFont="1" applyFill="1" applyBorder="1" applyAlignment="1">
      <alignment horizontal="left" vertical="center" wrapText="1"/>
    </xf>
    <xf numFmtId="0" fontId="9" fillId="0" borderId="1" xfId="1" applyFont="1" applyFill="1" applyBorder="1" applyAlignment="1">
      <alignment horizontal="center" vertical="center"/>
    </xf>
    <xf numFmtId="165" fontId="17" fillId="0" borderId="1" xfId="2" applyNumberFormat="1" applyFont="1" applyFill="1" applyBorder="1" applyAlignment="1">
      <alignment horizontal="center" vertical="center" wrapText="1"/>
    </xf>
    <xf numFmtId="165" fontId="3" fillId="0" borderId="1" xfId="2" applyNumberFormat="1" applyFont="1" applyFill="1" applyBorder="1" applyAlignment="1">
      <alignment horizontal="center" vertical="center" wrapText="1"/>
    </xf>
    <xf numFmtId="165" fontId="3" fillId="0" borderId="1" xfId="2" applyNumberFormat="1" applyFont="1" applyFill="1" applyBorder="1" applyAlignment="1">
      <alignment horizontal="center" vertical="center"/>
    </xf>
    <xf numFmtId="165" fontId="17" fillId="0" borderId="1" xfId="2" applyNumberFormat="1" applyFont="1" applyFill="1" applyBorder="1" applyAlignment="1">
      <alignment horizontal="center" vertical="center"/>
    </xf>
    <xf numFmtId="0" fontId="5" fillId="0" borderId="0" xfId="1" applyFont="1" applyFill="1" applyAlignment="1">
      <alignment horizontal="center" vertical="top" wrapText="1"/>
    </xf>
    <xf numFmtId="0" fontId="14" fillId="0" borderId="0" xfId="1" applyFont="1" applyFill="1" applyAlignment="1">
      <alignment horizontal="right" vertical="top" wrapText="1"/>
    </xf>
    <xf numFmtId="0" fontId="9" fillId="0" borderId="1" xfId="1"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7"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9"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2" fillId="2" borderId="2" xfId="0" applyFont="1" applyFill="1" applyBorder="1" applyAlignment="1" applyProtection="1">
      <alignment horizontal="center" vertical="center"/>
    </xf>
    <xf numFmtId="0" fontId="17" fillId="0" borderId="0" xfId="0" applyFont="1" applyFill="1" applyBorder="1" applyAlignment="1">
      <alignment vertical="center"/>
    </xf>
    <xf numFmtId="0" fontId="17" fillId="0" borderId="0" xfId="0" applyFont="1" applyFill="1" applyAlignment="1">
      <alignment vertical="center"/>
    </xf>
    <xf numFmtId="0" fontId="17" fillId="0" borderId="1" xfId="0" applyFont="1" applyFill="1" applyBorder="1" applyAlignment="1">
      <alignment vertical="center"/>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1" xfId="0" applyFont="1" applyFill="1" applyBorder="1" applyAlignment="1">
      <alignment vertical="center" wrapText="1"/>
    </xf>
    <xf numFmtId="165"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5" fontId="3" fillId="0" borderId="0" xfId="0" applyNumberFormat="1" applyFont="1" applyFill="1" applyBorder="1" applyAlignment="1">
      <alignment vertical="center"/>
    </xf>
    <xf numFmtId="0" fontId="19" fillId="0" borderId="0" xfId="0" applyFont="1" applyFill="1" applyBorder="1" applyAlignment="1">
      <alignment horizontal="left" vertical="center" wrapText="1"/>
    </xf>
    <xf numFmtId="0" fontId="17"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165" fontId="17" fillId="0" borderId="0" xfId="0" applyNumberFormat="1" applyFont="1" applyFill="1" applyBorder="1" applyAlignment="1">
      <alignment vertical="center"/>
    </xf>
    <xf numFmtId="165" fontId="3" fillId="0" borderId="0" xfId="0" applyNumberFormat="1" applyFont="1" applyFill="1" applyAlignment="1">
      <alignment vertical="center"/>
    </xf>
    <xf numFmtId="0" fontId="17" fillId="0" borderId="0" xfId="0" applyFont="1" applyFill="1" applyBorder="1" applyAlignment="1">
      <alignment horizontal="center" vertical="center"/>
    </xf>
    <xf numFmtId="0" fontId="17" fillId="0" borderId="0" xfId="0" applyFont="1" applyAlignment="1">
      <alignment vertical="center"/>
    </xf>
    <xf numFmtId="0" fontId="3" fillId="0" borderId="0" xfId="0" applyFont="1" applyAlignment="1">
      <alignment horizontal="center" vertical="center"/>
    </xf>
    <xf numFmtId="0" fontId="0" fillId="0" borderId="0" xfId="0" applyBorder="1"/>
    <xf numFmtId="0" fontId="19" fillId="0" borderId="0" xfId="0" applyFont="1" applyFill="1" applyBorder="1" applyAlignment="1">
      <alignment vertical="center" wrapText="1"/>
    </xf>
    <xf numFmtId="16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xf>
    <xf numFmtId="3" fontId="3" fillId="0" borderId="0" xfId="0" applyNumberFormat="1" applyFont="1" applyAlignment="1">
      <alignment horizontal="center" vertical="center"/>
    </xf>
    <xf numFmtId="0" fontId="9" fillId="0" borderId="0" xfId="1" applyFont="1" applyFill="1" applyAlignment="1">
      <alignment horizontal="center" wrapText="1"/>
    </xf>
    <xf numFmtId="164" fontId="6" fillId="0" borderId="1" xfId="1"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right" vertical="center" wrapText="1"/>
    </xf>
    <xf numFmtId="3" fontId="2" fillId="0" borderId="0" xfId="0" applyNumberFormat="1" applyFont="1" applyAlignment="1">
      <alignment horizontal="center" vertical="center" wrapText="1"/>
    </xf>
    <xf numFmtId="3" fontId="3" fillId="0" borderId="1" xfId="0" applyNumberFormat="1" applyFont="1" applyFill="1" applyBorder="1" applyAlignment="1">
      <alignment horizontal="center" vertical="center"/>
    </xf>
    <xf numFmtId="3" fontId="3" fillId="0" borderId="1" xfId="0" quotePrefix="1" applyNumberFormat="1" applyFont="1" applyFill="1" applyBorder="1" applyAlignment="1">
      <alignment horizontal="center" vertical="center" wrapText="1"/>
    </xf>
    <xf numFmtId="3" fontId="17" fillId="0" borderId="0" xfId="0"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2" fillId="0" borderId="0" xfId="0" applyNumberFormat="1" applyFont="1" applyAlignment="1">
      <alignment horizontal="center" vertical="center"/>
    </xf>
    <xf numFmtId="3" fontId="2" fillId="2" borderId="2" xfId="0" applyNumberFormat="1" applyFont="1" applyFill="1" applyBorder="1" applyAlignment="1" applyProtection="1">
      <alignment horizontal="center" vertical="center"/>
    </xf>
    <xf numFmtId="3" fontId="19" fillId="0" borderId="0" xfId="0" applyNumberFormat="1" applyFont="1" applyFill="1" applyBorder="1" applyAlignment="1">
      <alignment horizontal="center" vertical="center" wrapText="1"/>
    </xf>
    <xf numFmtId="3" fontId="17" fillId="0" borderId="0" xfId="0" applyNumberFormat="1" applyFont="1" applyFill="1" applyAlignment="1">
      <alignment horizontal="center" vertical="center"/>
    </xf>
    <xf numFmtId="3" fontId="3" fillId="0" borderId="0" xfId="0" applyNumberFormat="1" applyFont="1" applyFill="1" applyAlignment="1">
      <alignment horizontal="center" vertical="center"/>
    </xf>
    <xf numFmtId="3" fontId="3" fillId="0" borderId="1" xfId="0" applyNumberFormat="1" applyFont="1" applyBorder="1" applyAlignment="1">
      <alignment horizontal="right" vertical="center" wrapText="1"/>
    </xf>
    <xf numFmtId="0" fontId="3" fillId="0" borderId="0" xfId="0" applyFont="1" applyFill="1" applyBorder="1" applyAlignment="1">
      <alignment horizontal="center" vertical="center"/>
    </xf>
    <xf numFmtId="3" fontId="17" fillId="0" borderId="1" xfId="0" applyNumberFormat="1" applyFont="1" applyFill="1" applyBorder="1" applyAlignment="1">
      <alignment horizontal="right" vertical="center" wrapText="1"/>
    </xf>
    <xf numFmtId="0" fontId="19" fillId="0" borderId="0" xfId="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165" fontId="17" fillId="0" borderId="1" xfId="0" applyNumberFormat="1" applyFont="1" applyFill="1" applyBorder="1" applyAlignment="1">
      <alignment horizontal="center" vertical="center"/>
    </xf>
    <xf numFmtId="3" fontId="4" fillId="0" borderId="1" xfId="1" applyNumberFormat="1" applyFont="1" applyFill="1" applyBorder="1" applyAlignment="1">
      <alignment horizontal="right" vertical="center" wrapText="1"/>
    </xf>
    <xf numFmtId="3" fontId="6" fillId="0"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3" fontId="11" fillId="0" borderId="1" xfId="1" applyNumberFormat="1" applyFont="1" applyFill="1" applyBorder="1" applyAlignment="1">
      <alignment horizontal="right" vertical="center"/>
    </xf>
    <xf numFmtId="3" fontId="6" fillId="0" borderId="1" xfId="1" applyNumberFormat="1" applyFont="1" applyFill="1" applyBorder="1" applyAlignment="1">
      <alignment vertical="center" wrapText="1"/>
    </xf>
    <xf numFmtId="3" fontId="9" fillId="0" borderId="1" xfId="1" applyNumberFormat="1" applyFont="1" applyFill="1" applyBorder="1" applyAlignment="1">
      <alignment horizontal="right" vertical="center"/>
    </xf>
    <xf numFmtId="0" fontId="7" fillId="0" borderId="0" xfId="0" applyFont="1"/>
    <xf numFmtId="167" fontId="3" fillId="0" borderId="0" xfId="0" applyNumberFormat="1" applyFont="1" applyAlignment="1">
      <alignment horizontal="center" vertical="center" wrapText="1"/>
    </xf>
    <xf numFmtId="0" fontId="7" fillId="0" borderId="0" xfId="1" applyFont="1" applyFill="1" applyAlignment="1">
      <alignment horizontal="center" vertical="center"/>
    </xf>
    <xf numFmtId="0" fontId="7" fillId="0" borderId="0" xfId="1" applyFont="1" applyFill="1" applyBorder="1" applyAlignment="1">
      <alignment horizontal="center" vertical="center" wrapText="1"/>
    </xf>
    <xf numFmtId="164" fontId="4" fillId="0" borderId="1" xfId="1" applyNumberFormat="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2" xfId="1" applyFont="1" applyFill="1" applyBorder="1" applyAlignment="1">
      <alignment horizontal="center" vertical="center" wrapText="1"/>
    </xf>
    <xf numFmtId="3" fontId="4"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9" fillId="0" borderId="0" xfId="1" applyFont="1" applyFill="1" applyAlignment="1">
      <alignment horizontal="center" wrapText="1"/>
    </xf>
    <xf numFmtId="0" fontId="19" fillId="0" borderId="3" xfId="0" applyFont="1" applyFill="1" applyBorder="1" applyAlignment="1">
      <alignment horizontal="center" vertical="center" wrapText="1"/>
    </xf>
    <xf numFmtId="0" fontId="15" fillId="0" borderId="0" xfId="1" applyFont="1" applyFill="1" applyAlignment="1">
      <alignment horizontal="center" vertical="top" wrapText="1"/>
    </xf>
    <xf numFmtId="0" fontId="13" fillId="0" borderId="0" xfId="1" applyFont="1" applyFill="1" applyAlignment="1">
      <alignment horizontal="center" vertical="top" wrapText="1"/>
    </xf>
    <xf numFmtId="0" fontId="14" fillId="0" borderId="0" xfId="1" applyFont="1" applyFill="1" applyAlignment="1">
      <alignment horizontal="right" vertical="top" wrapText="1"/>
    </xf>
    <xf numFmtId="0" fontId="16" fillId="0" borderId="0" xfId="1" applyFont="1" applyFill="1" applyAlignment="1">
      <alignment horizontal="center" vertical="top"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8" fillId="0" borderId="0" xfId="0" applyFont="1" applyAlignment="1">
      <alignment horizontal="center" vertical="center" wrapText="1"/>
    </xf>
    <xf numFmtId="0" fontId="2" fillId="0" borderId="0" xfId="0" applyFont="1" applyBorder="1" applyAlignment="1">
      <alignment horizontal="center" vertical="center" wrapText="1"/>
    </xf>
    <xf numFmtId="164"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3" fontId="17" fillId="0" borderId="1" xfId="0" applyNumberFormat="1" applyFont="1" applyFill="1" applyBorder="1" applyAlignment="1">
      <alignment horizontal="center" vertical="center" wrapText="1"/>
    </xf>
    <xf numFmtId="3" fontId="17" fillId="0" borderId="4" xfId="0" applyNumberFormat="1" applyFont="1" applyFill="1" applyBorder="1" applyAlignment="1">
      <alignment horizontal="center" vertical="center" wrapText="1"/>
    </xf>
    <xf numFmtId="3" fontId="17" fillId="0" borderId="5" xfId="0" applyNumberFormat="1" applyFont="1" applyFill="1" applyBorder="1" applyAlignment="1">
      <alignment horizontal="center" vertical="center" wrapText="1"/>
    </xf>
    <xf numFmtId="3" fontId="17" fillId="0" borderId="6"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Fill="1" applyAlignment="1">
      <alignment horizontal="center" vertical="center"/>
    </xf>
  </cellXfs>
  <cellStyles count="4">
    <cellStyle name="Comma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953119</xdr:colOff>
      <xdr:row>1</xdr:row>
      <xdr:rowOff>29425</xdr:rowOff>
    </xdr:from>
    <xdr:to>
      <xdr:col>1</xdr:col>
      <xdr:colOff>1952083</xdr:colOff>
      <xdr:row>1</xdr:row>
      <xdr:rowOff>29425</xdr:rowOff>
    </xdr:to>
    <xdr:cxnSp macro="">
      <xdr:nvCxnSpPr>
        <xdr:cNvPr id="3" name="Straight Connector 2"/>
        <xdr:cNvCxnSpPr/>
      </xdr:nvCxnSpPr>
      <xdr:spPr>
        <a:xfrm>
          <a:off x="1394521" y="401132"/>
          <a:ext cx="99896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980376</xdr:colOff>
      <xdr:row>1</xdr:row>
      <xdr:rowOff>26956</xdr:rowOff>
    </xdr:from>
    <xdr:to>
      <xdr:col>6</xdr:col>
      <xdr:colOff>179656</xdr:colOff>
      <xdr:row>1</xdr:row>
      <xdr:rowOff>27110</xdr:rowOff>
    </xdr:to>
    <xdr:cxnSp macro="">
      <xdr:nvCxnSpPr>
        <xdr:cNvPr id="6" name="Straight Connector 5"/>
        <xdr:cNvCxnSpPr/>
      </xdr:nvCxnSpPr>
      <xdr:spPr>
        <a:xfrm>
          <a:off x="6823150" y="398663"/>
          <a:ext cx="1417908" cy="1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251587</xdr:colOff>
      <xdr:row>1</xdr:row>
      <xdr:rowOff>22413</xdr:rowOff>
    </xdr:from>
    <xdr:to>
      <xdr:col>7</xdr:col>
      <xdr:colOff>375578</xdr:colOff>
      <xdr:row>1</xdr:row>
      <xdr:rowOff>22414</xdr:rowOff>
    </xdr:to>
    <xdr:cxnSp macro="">
      <xdr:nvCxnSpPr>
        <xdr:cNvPr id="2" name="Straight Connector 1"/>
        <xdr:cNvCxnSpPr/>
      </xdr:nvCxnSpPr>
      <xdr:spPr>
        <a:xfrm flipV="1">
          <a:off x="6877674" y="405484"/>
          <a:ext cx="164592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1241222</xdr:colOff>
      <xdr:row>1</xdr:row>
      <xdr:rowOff>29883</xdr:rowOff>
    </xdr:from>
    <xdr:to>
      <xdr:col>1</xdr:col>
      <xdr:colOff>2429942</xdr:colOff>
      <xdr:row>1</xdr:row>
      <xdr:rowOff>29883</xdr:rowOff>
    </xdr:to>
    <xdr:cxnSp macro="">
      <xdr:nvCxnSpPr>
        <xdr:cNvPr id="3" name="Straight Connector 2"/>
        <xdr:cNvCxnSpPr/>
      </xdr:nvCxnSpPr>
      <xdr:spPr>
        <a:xfrm>
          <a:off x="1603586" y="412954"/>
          <a:ext cx="11887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ptop%20VINHLINK/Documents/Zalo%20Received%20Files/d&#7921;%20to&#225;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mức đầu tư"/>
      <sheetName val="Đề cương dự toán chi tiết"/>
      <sheetName val="Công trình"/>
      <sheetName val="Hao phí vật tư"/>
      <sheetName val="Vật liệu"/>
      <sheetName val="Nhân công"/>
      <sheetName val="Máy thi công"/>
      <sheetName val="TH dự toán hạng mục"/>
      <sheetName val="TH dự toán công trình"/>
      <sheetName val="Đơn giá chi tiết"/>
      <sheetName val="Chi phí thiết bị"/>
      <sheetName val="Cước ô tô"/>
      <sheetName val="Lương nhân công"/>
      <sheetName val="Bù giá ca máy"/>
      <sheetName val="Tổng hợp VL,NC,M"/>
      <sheetName val="Hệ số"/>
      <sheetName val="0"/>
    </sheetNames>
    <sheetDataSet>
      <sheetData sheetId="0" refreshError="1"/>
      <sheetData sheetId="1" refreshError="1"/>
      <sheetData sheetId="2">
        <row r="9">
          <cell r="A9">
            <v>1</v>
          </cell>
        </row>
      </sheetData>
      <sheetData sheetId="3" refreshError="1"/>
      <sheetData sheetId="4" refreshError="1"/>
      <sheetData sheetId="5" refreshError="1"/>
      <sheetData sheetId="6" refreshError="1"/>
      <sheetData sheetId="7" refreshError="1"/>
      <sheetData sheetId="8" refreshError="1"/>
      <sheetData sheetId="9">
        <row r="22">
          <cell r="J22">
            <v>1273578</v>
          </cell>
        </row>
      </sheetData>
      <sheetData sheetId="10">
        <row r="9">
          <cell r="C9" t="str">
            <v>Bộ</v>
          </cell>
        </row>
        <row r="10">
          <cell r="C10" t="str">
            <v>Bộ</v>
          </cell>
          <cell r="D10">
            <v>1</v>
          </cell>
        </row>
        <row r="15">
          <cell r="C15" t="str">
            <v>Chiếc</v>
          </cell>
          <cell r="D15">
            <v>5</v>
          </cell>
        </row>
        <row r="16">
          <cell r="C16" t="str">
            <v>Chiếc</v>
          </cell>
          <cell r="D16">
            <v>1</v>
          </cell>
        </row>
        <row r="17">
          <cell r="C17" t="str">
            <v>Sim</v>
          </cell>
          <cell r="D17">
            <v>1</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topLeftCell="A4" zoomScale="82" zoomScaleNormal="82" workbookViewId="0">
      <selection activeCell="B12" sqref="B12"/>
    </sheetView>
  </sheetViews>
  <sheetFormatPr defaultRowHeight="15.75" x14ac:dyDescent="0.25"/>
  <cols>
    <col min="1" max="1" width="5.75" customWidth="1"/>
    <col min="2" max="2" width="45.625" customWidth="1"/>
    <col min="3" max="3" width="12.875" customWidth="1"/>
    <col min="4" max="4" width="12.5" customWidth="1"/>
    <col min="5" max="5" width="13.625" customWidth="1"/>
    <col min="6" max="6" width="15.5" customWidth="1"/>
    <col min="7" max="7" width="11.125" customWidth="1"/>
    <col min="8" max="8" width="16.75" customWidth="1"/>
  </cols>
  <sheetData>
    <row r="1" spans="1:10" ht="29.45" customHeight="1" x14ac:dyDescent="0.25">
      <c r="A1" s="115" t="s">
        <v>67</v>
      </c>
      <c r="B1" s="115"/>
      <c r="C1" s="13"/>
      <c r="D1" s="115" t="s">
        <v>0</v>
      </c>
      <c r="E1" s="115"/>
      <c r="F1" s="115"/>
      <c r="G1" s="115"/>
      <c r="H1" s="115"/>
    </row>
    <row r="2" spans="1:10" ht="29.45" customHeight="1" x14ac:dyDescent="0.25">
      <c r="A2" s="71"/>
      <c r="B2" s="71"/>
      <c r="C2" s="13"/>
      <c r="D2" s="71"/>
      <c r="E2" s="71"/>
      <c r="F2" s="71"/>
      <c r="G2" s="71"/>
      <c r="H2" s="71"/>
    </row>
    <row r="3" spans="1:10" ht="18.95" customHeight="1" x14ac:dyDescent="0.25">
      <c r="A3" s="117" t="s">
        <v>1</v>
      </c>
      <c r="B3" s="117"/>
      <c r="C3" s="117"/>
      <c r="D3" s="117"/>
      <c r="E3" s="117"/>
      <c r="F3" s="117"/>
      <c r="G3" s="117"/>
      <c r="H3" s="117"/>
    </row>
    <row r="4" spans="1:10" x14ac:dyDescent="0.25">
      <c r="A4" s="118" t="s">
        <v>2</v>
      </c>
      <c r="B4" s="118"/>
      <c r="C4" s="118"/>
      <c r="D4" s="118"/>
      <c r="E4" s="118"/>
      <c r="F4" s="118"/>
      <c r="G4" s="118"/>
      <c r="H4" s="118"/>
    </row>
    <row r="5" spans="1:10" x14ac:dyDescent="0.25">
      <c r="A5" s="120" t="s">
        <v>68</v>
      </c>
      <c r="B5" s="120"/>
      <c r="C5" s="120"/>
      <c r="D5" s="120"/>
      <c r="E5" s="120"/>
      <c r="F5" s="120"/>
      <c r="G5" s="120"/>
      <c r="H5" s="120"/>
    </row>
    <row r="6" spans="1:10" x14ac:dyDescent="0.25">
      <c r="A6" s="14"/>
      <c r="B6" s="15"/>
      <c r="C6" s="27"/>
      <c r="D6" s="1"/>
      <c r="E6" s="1"/>
      <c r="F6" s="1"/>
      <c r="G6" s="119" t="s">
        <v>3</v>
      </c>
      <c r="H6" s="119"/>
    </row>
    <row r="7" spans="1:10" ht="21.75" customHeight="1" x14ac:dyDescent="0.25">
      <c r="A7" s="110" t="s">
        <v>4</v>
      </c>
      <c r="B7" s="111" t="s">
        <v>5</v>
      </c>
      <c r="C7" s="113" t="s">
        <v>6</v>
      </c>
      <c r="D7" s="113"/>
      <c r="E7" s="113"/>
      <c r="F7" s="113" t="s">
        <v>7</v>
      </c>
      <c r="G7" s="113"/>
      <c r="H7" s="113" t="s">
        <v>8</v>
      </c>
    </row>
    <row r="8" spans="1:10" ht="33.75" customHeight="1" x14ac:dyDescent="0.25">
      <c r="A8" s="110"/>
      <c r="B8" s="112"/>
      <c r="C8" s="12" t="s">
        <v>9</v>
      </c>
      <c r="D8" s="12" t="s">
        <v>10</v>
      </c>
      <c r="E8" s="12" t="s">
        <v>11</v>
      </c>
      <c r="F8" s="12" t="s">
        <v>12</v>
      </c>
      <c r="G8" s="12" t="s">
        <v>13</v>
      </c>
      <c r="H8" s="113"/>
    </row>
    <row r="9" spans="1:10" ht="39" customHeight="1" x14ac:dyDescent="0.25">
      <c r="A9" s="11" t="s">
        <v>14</v>
      </c>
      <c r="B9" s="4" t="s">
        <v>65</v>
      </c>
      <c r="C9" s="100">
        <f>+'Bảng dự toán chi tiết'!F9</f>
        <v>98505000</v>
      </c>
      <c r="D9" s="100">
        <f>+'Bảng dự toán chi tiết'!H9</f>
        <v>98505000</v>
      </c>
      <c r="E9" s="100"/>
      <c r="F9" s="100">
        <f>+D9</f>
        <v>98505000</v>
      </c>
      <c r="G9" s="12"/>
      <c r="H9" s="12"/>
    </row>
    <row r="10" spans="1:10" ht="36" customHeight="1" x14ac:dyDescent="0.25">
      <c r="A10" s="19" t="s">
        <v>17</v>
      </c>
      <c r="B10" s="20" t="s">
        <v>66</v>
      </c>
      <c r="C10" s="101">
        <f t="shared" ref="C10:D10" si="0">C11+C13+C12</f>
        <v>220733000</v>
      </c>
      <c r="D10" s="101">
        <f t="shared" si="0"/>
        <v>48393000</v>
      </c>
      <c r="E10" s="101">
        <f>E11+E13+E12</f>
        <v>172340000</v>
      </c>
      <c r="F10" s="101">
        <f>F11+F13+F12</f>
        <v>220733000</v>
      </c>
      <c r="G10" s="21"/>
      <c r="H10" s="21"/>
    </row>
    <row r="11" spans="1:10" ht="27" customHeight="1" x14ac:dyDescent="0.25">
      <c r="A11" s="16">
        <v>1</v>
      </c>
      <c r="B11" s="17" t="s">
        <v>50</v>
      </c>
      <c r="C11" s="102">
        <f>+'Bảng dự toán chi tiết'!F17</f>
        <v>55373000</v>
      </c>
      <c r="D11" s="102">
        <f>+'Bảng dự toán chi tiết'!H17</f>
        <v>34893000</v>
      </c>
      <c r="E11" s="102">
        <f>+'Bảng dự toán chi tiết'!I17</f>
        <v>20480000</v>
      </c>
      <c r="F11" s="103">
        <f>+D11+E11</f>
        <v>55373000</v>
      </c>
      <c r="G11" s="18"/>
      <c r="H11" s="18"/>
    </row>
    <row r="12" spans="1:10" ht="24" customHeight="1" x14ac:dyDescent="0.25">
      <c r="A12" s="16">
        <v>2</v>
      </c>
      <c r="B12" s="17" t="s">
        <v>19</v>
      </c>
      <c r="C12" s="102">
        <f>+'Bảng dự toán chi tiết'!F25</f>
        <v>151860000</v>
      </c>
      <c r="D12" s="102"/>
      <c r="E12" s="102">
        <f>+'Bảng dự toán chi tiết'!I25</f>
        <v>151860000</v>
      </c>
      <c r="F12" s="103">
        <f>+D12+E12</f>
        <v>151860000</v>
      </c>
      <c r="G12" s="18"/>
      <c r="H12" s="18"/>
    </row>
    <row r="13" spans="1:10" ht="54.75" customHeight="1" x14ac:dyDescent="0.25">
      <c r="A13" s="16">
        <v>3</v>
      </c>
      <c r="B13" s="17" t="str">
        <f>'Bảng dự toán chi tiết'!B28</f>
        <v>Lắp đặt hệ thống camera giám sát an ninh tại các nút giao thông trên địa bàn thôn, khu vực nhà văn hóa kết nối với hệ thống giám sát của xã</v>
      </c>
      <c r="C13" s="102">
        <f>+'Bảng dự toán chi tiết'!F28</f>
        <v>13500000</v>
      </c>
      <c r="D13" s="102">
        <f>+'Bảng dự toán chi tiết'!H28</f>
        <v>13500000</v>
      </c>
      <c r="E13" s="102"/>
      <c r="F13" s="103">
        <f>+D13+E13</f>
        <v>13500000</v>
      </c>
      <c r="G13" s="18"/>
      <c r="H13" s="18"/>
    </row>
    <row r="14" spans="1:10" s="106" customFormat="1" ht="18.75" customHeight="1" x14ac:dyDescent="0.25">
      <c r="A14" s="72" t="s">
        <v>60</v>
      </c>
      <c r="B14" s="20" t="s">
        <v>61</v>
      </c>
      <c r="C14" s="101">
        <f>+C15</f>
        <v>3102000</v>
      </c>
      <c r="D14" s="101">
        <f>+D15</f>
        <v>3102000</v>
      </c>
      <c r="E14" s="101"/>
      <c r="F14" s="105">
        <f>+F15</f>
        <v>3102000</v>
      </c>
      <c r="G14" s="28"/>
      <c r="H14" s="28"/>
    </row>
    <row r="15" spans="1:10" ht="17.25" customHeight="1" x14ac:dyDescent="0.25">
      <c r="A15" s="16">
        <v>1</v>
      </c>
      <c r="B15" s="17" t="s">
        <v>62</v>
      </c>
      <c r="C15" s="102">
        <f>+'Bảng dự toán chi tiết'!F31</f>
        <v>3102000</v>
      </c>
      <c r="D15" s="102">
        <f>+'Bảng dự toán chi tiết'!H31</f>
        <v>3102000</v>
      </c>
      <c r="E15" s="102"/>
      <c r="F15" s="103">
        <f>+E15+D15</f>
        <v>3102000</v>
      </c>
      <c r="G15" s="18"/>
      <c r="H15" s="18"/>
    </row>
    <row r="16" spans="1:10" ht="23.25" customHeight="1" x14ac:dyDescent="0.25">
      <c r="A16" s="114" t="s">
        <v>69</v>
      </c>
      <c r="B16" s="114"/>
      <c r="C16" s="104">
        <f>C9+C10+C14</f>
        <v>322340000</v>
      </c>
      <c r="D16" s="104">
        <f t="shared" ref="D16:F16" si="1">D9+D10+D14</f>
        <v>150000000</v>
      </c>
      <c r="E16" s="104">
        <f t="shared" si="1"/>
        <v>172340000</v>
      </c>
      <c r="F16" s="104">
        <f t="shared" si="1"/>
        <v>322340000</v>
      </c>
      <c r="G16" s="21"/>
      <c r="H16" s="28"/>
      <c r="I16" s="63"/>
      <c r="J16" s="63"/>
    </row>
    <row r="17" spans="1:10" ht="29.1" customHeight="1" x14ac:dyDescent="0.25">
      <c r="A17" s="116" t="s">
        <v>74</v>
      </c>
      <c r="B17" s="116"/>
      <c r="C17" s="116"/>
      <c r="D17" s="116"/>
      <c r="E17" s="116"/>
      <c r="F17" s="116"/>
      <c r="G17" s="116"/>
      <c r="H17" s="116"/>
      <c r="I17" s="64"/>
      <c r="J17" s="64"/>
    </row>
    <row r="18" spans="1:10" x14ac:dyDescent="0.25">
      <c r="A18" s="10"/>
      <c r="B18" s="10"/>
      <c r="C18" s="10"/>
      <c r="D18" s="10"/>
      <c r="E18" s="109"/>
      <c r="F18" s="109"/>
      <c r="G18" s="109" t="s">
        <v>21</v>
      </c>
      <c r="H18" s="109"/>
    </row>
    <row r="19" spans="1:10" ht="24.95" customHeight="1" x14ac:dyDescent="0.25">
      <c r="A19" s="7"/>
      <c r="B19" s="9" t="s">
        <v>22</v>
      </c>
      <c r="C19" s="109" t="s">
        <v>23</v>
      </c>
      <c r="D19" s="109"/>
      <c r="E19" s="109"/>
      <c r="F19" s="109"/>
      <c r="G19" s="109" t="s">
        <v>24</v>
      </c>
      <c r="H19" s="109"/>
    </row>
    <row r="20" spans="1:10" x14ac:dyDescent="0.25">
      <c r="A20" s="7"/>
      <c r="B20" s="9"/>
      <c r="C20" s="9"/>
      <c r="D20" s="9"/>
      <c r="E20" s="2"/>
      <c r="F20" s="2"/>
      <c r="G20" s="9"/>
      <c r="H20" s="9"/>
    </row>
    <row r="21" spans="1:10" x14ac:dyDescent="0.25">
      <c r="A21" s="7"/>
      <c r="B21" s="7"/>
      <c r="C21" s="3"/>
      <c r="D21" s="3"/>
      <c r="E21" s="2"/>
      <c r="F21" s="2"/>
      <c r="G21" s="5"/>
      <c r="H21" s="3"/>
    </row>
    <row r="22" spans="1:10" x14ac:dyDescent="0.25">
      <c r="A22" s="3"/>
      <c r="B22" s="3"/>
      <c r="C22" s="3"/>
      <c r="D22" s="3"/>
      <c r="E22" s="2"/>
      <c r="F22" s="2"/>
      <c r="G22" s="3"/>
      <c r="H22" s="3"/>
    </row>
    <row r="23" spans="1:10" x14ac:dyDescent="0.25">
      <c r="A23" s="3"/>
      <c r="B23" s="3"/>
      <c r="C23" s="3"/>
      <c r="D23" s="6"/>
      <c r="E23" s="2"/>
      <c r="F23" s="2"/>
      <c r="G23" s="3"/>
      <c r="H23" s="3"/>
    </row>
    <row r="24" spans="1:10" x14ac:dyDescent="0.25">
      <c r="A24" s="8"/>
      <c r="B24" s="8"/>
      <c r="C24" s="108"/>
      <c r="D24" s="108"/>
      <c r="E24" s="108"/>
      <c r="F24" s="108"/>
      <c r="G24" s="108"/>
      <c r="H24" s="108"/>
    </row>
    <row r="25" spans="1:10" x14ac:dyDescent="0.25">
      <c r="A25" s="14"/>
      <c r="B25" s="15"/>
      <c r="C25" s="26"/>
      <c r="D25" s="1"/>
      <c r="E25" s="1"/>
      <c r="F25" s="1"/>
      <c r="G25" s="108"/>
      <c r="H25" s="108"/>
    </row>
  </sheetData>
  <mergeCells count="22">
    <mergeCell ref="D1:H1"/>
    <mergeCell ref="G18:H18"/>
    <mergeCell ref="E18:F18"/>
    <mergeCell ref="A1:B1"/>
    <mergeCell ref="A17:H17"/>
    <mergeCell ref="H7:H8"/>
    <mergeCell ref="A3:H3"/>
    <mergeCell ref="A4:H4"/>
    <mergeCell ref="G6:H6"/>
    <mergeCell ref="A5:H5"/>
    <mergeCell ref="G24:H24"/>
    <mergeCell ref="G25:H25"/>
    <mergeCell ref="E19:F19"/>
    <mergeCell ref="G19:H19"/>
    <mergeCell ref="A7:A8"/>
    <mergeCell ref="B7:B8"/>
    <mergeCell ref="C7:E7"/>
    <mergeCell ref="C24:D24"/>
    <mergeCell ref="E24:F24"/>
    <mergeCell ref="F7:G7"/>
    <mergeCell ref="A16:B16"/>
    <mergeCell ref="C19:D19"/>
  </mergeCells>
  <pageMargins left="0.24" right="0.16" top="0.22" bottom="0.2" header="0.2" footer="0.22"/>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60"/>
  <sheetViews>
    <sheetView topLeftCell="A25" zoomScaleNormal="100" workbookViewId="0">
      <selection activeCell="F41" sqref="F41"/>
    </sheetView>
  </sheetViews>
  <sheetFormatPr defaultColWidth="8.375" defaultRowHeight="15" x14ac:dyDescent="0.25"/>
  <cols>
    <col min="1" max="1" width="4.75" style="30" bestFit="1" customWidth="1"/>
    <col min="2" max="2" width="53.5" style="75" customWidth="1"/>
    <col min="3" max="3" width="6.875" style="30" customWidth="1"/>
    <col min="4" max="4" width="10.875" style="89" bestFit="1" customWidth="1"/>
    <col min="5" max="5" width="10.875" style="30" customWidth="1"/>
    <col min="6" max="6" width="13" style="30" bestFit="1" customWidth="1"/>
    <col min="7" max="7" width="7.375" style="30" customWidth="1"/>
    <col min="8" max="9" width="13" style="30" bestFit="1" customWidth="1"/>
    <col min="10" max="10" width="10.125" style="75" customWidth="1"/>
    <col min="11" max="12" width="11.125" style="75" bestFit="1" customWidth="1"/>
    <col min="13" max="256" width="8.375" style="75"/>
    <col min="257" max="257" width="4.25" style="75" customWidth="1"/>
    <col min="258" max="258" width="51.375" style="75" customWidth="1"/>
    <col min="259" max="259" width="6.875" style="75" customWidth="1"/>
    <col min="260" max="260" width="5.375" style="75" customWidth="1"/>
    <col min="261" max="261" width="10.875" style="75" customWidth="1"/>
    <col min="262" max="262" width="11.75" style="75" customWidth="1"/>
    <col min="263" max="263" width="6.875" style="75" customWidth="1"/>
    <col min="264" max="264" width="11.875" style="75" customWidth="1"/>
    <col min="265" max="265" width="12.125" style="75" customWidth="1"/>
    <col min="266" max="266" width="10.125" style="75" customWidth="1"/>
    <col min="267" max="512" width="8.375" style="75"/>
    <col min="513" max="513" width="4.25" style="75" customWidth="1"/>
    <col min="514" max="514" width="51.375" style="75" customWidth="1"/>
    <col min="515" max="515" width="6.875" style="75" customWidth="1"/>
    <col min="516" max="516" width="5.375" style="75" customWidth="1"/>
    <col min="517" max="517" width="10.875" style="75" customWidth="1"/>
    <col min="518" max="518" width="11.75" style="75" customWidth="1"/>
    <col min="519" max="519" width="6.875" style="75" customWidth="1"/>
    <col min="520" max="520" width="11.875" style="75" customWidth="1"/>
    <col min="521" max="521" width="12.125" style="75" customWidth="1"/>
    <col min="522" max="522" width="10.125" style="75" customWidth="1"/>
    <col min="523" max="768" width="8.375" style="75"/>
    <col min="769" max="769" width="4.25" style="75" customWidth="1"/>
    <col min="770" max="770" width="51.375" style="75" customWidth="1"/>
    <col min="771" max="771" width="6.875" style="75" customWidth="1"/>
    <col min="772" max="772" width="5.375" style="75" customWidth="1"/>
    <col min="773" max="773" width="10.875" style="75" customWidth="1"/>
    <col min="774" max="774" width="11.75" style="75" customWidth="1"/>
    <col min="775" max="775" width="6.875" style="75" customWidth="1"/>
    <col min="776" max="776" width="11.875" style="75" customWidth="1"/>
    <col min="777" max="777" width="12.125" style="75" customWidth="1"/>
    <col min="778" max="778" width="10.125" style="75" customWidth="1"/>
    <col min="779" max="1024" width="8.375" style="75"/>
    <col min="1025" max="1025" width="4.25" style="75" customWidth="1"/>
    <col min="1026" max="1026" width="51.375" style="75" customWidth="1"/>
    <col min="1027" max="1027" width="6.875" style="75" customWidth="1"/>
    <col min="1028" max="1028" width="5.375" style="75" customWidth="1"/>
    <col min="1029" max="1029" width="10.875" style="75" customWidth="1"/>
    <col min="1030" max="1030" width="11.75" style="75" customWidth="1"/>
    <col min="1031" max="1031" width="6.875" style="75" customWidth="1"/>
    <col min="1032" max="1032" width="11.875" style="75" customWidth="1"/>
    <col min="1033" max="1033" width="12.125" style="75" customWidth="1"/>
    <col min="1034" max="1034" width="10.125" style="75" customWidth="1"/>
    <col min="1035" max="1280" width="8.375" style="75"/>
    <col min="1281" max="1281" width="4.25" style="75" customWidth="1"/>
    <col min="1282" max="1282" width="51.375" style="75" customWidth="1"/>
    <col min="1283" max="1283" width="6.875" style="75" customWidth="1"/>
    <col min="1284" max="1284" width="5.375" style="75" customWidth="1"/>
    <col min="1285" max="1285" width="10.875" style="75" customWidth="1"/>
    <col min="1286" max="1286" width="11.75" style="75" customWidth="1"/>
    <col min="1287" max="1287" width="6.875" style="75" customWidth="1"/>
    <col min="1288" max="1288" width="11.875" style="75" customWidth="1"/>
    <col min="1289" max="1289" width="12.125" style="75" customWidth="1"/>
    <col min="1290" max="1290" width="10.125" style="75" customWidth="1"/>
    <col min="1291" max="1536" width="8.375" style="75"/>
    <col min="1537" max="1537" width="4.25" style="75" customWidth="1"/>
    <col min="1538" max="1538" width="51.375" style="75" customWidth="1"/>
    <col min="1539" max="1539" width="6.875" style="75" customWidth="1"/>
    <col min="1540" max="1540" width="5.375" style="75" customWidth="1"/>
    <col min="1541" max="1541" width="10.875" style="75" customWidth="1"/>
    <col min="1542" max="1542" width="11.75" style="75" customWidth="1"/>
    <col min="1543" max="1543" width="6.875" style="75" customWidth="1"/>
    <col min="1544" max="1544" width="11.875" style="75" customWidth="1"/>
    <col min="1545" max="1545" width="12.125" style="75" customWidth="1"/>
    <col min="1546" max="1546" width="10.125" style="75" customWidth="1"/>
    <col min="1547" max="1792" width="8.375" style="75"/>
    <col min="1793" max="1793" width="4.25" style="75" customWidth="1"/>
    <col min="1794" max="1794" width="51.375" style="75" customWidth="1"/>
    <col min="1795" max="1795" width="6.875" style="75" customWidth="1"/>
    <col min="1796" max="1796" width="5.375" style="75" customWidth="1"/>
    <col min="1797" max="1797" width="10.875" style="75" customWidth="1"/>
    <col min="1798" max="1798" width="11.75" style="75" customWidth="1"/>
    <col min="1799" max="1799" width="6.875" style="75" customWidth="1"/>
    <col min="1800" max="1800" width="11.875" style="75" customWidth="1"/>
    <col min="1801" max="1801" width="12.125" style="75" customWidth="1"/>
    <col min="1802" max="1802" width="10.125" style="75" customWidth="1"/>
    <col min="1803" max="2048" width="8.375" style="75"/>
    <col min="2049" max="2049" width="4.25" style="75" customWidth="1"/>
    <col min="2050" max="2050" width="51.375" style="75" customWidth="1"/>
    <col min="2051" max="2051" width="6.875" style="75" customWidth="1"/>
    <col min="2052" max="2052" width="5.375" style="75" customWidth="1"/>
    <col min="2053" max="2053" width="10.875" style="75" customWidth="1"/>
    <col min="2054" max="2054" width="11.75" style="75" customWidth="1"/>
    <col min="2055" max="2055" width="6.875" style="75" customWidth="1"/>
    <col min="2056" max="2056" width="11.875" style="75" customWidth="1"/>
    <col min="2057" max="2057" width="12.125" style="75" customWidth="1"/>
    <col min="2058" max="2058" width="10.125" style="75" customWidth="1"/>
    <col min="2059" max="2304" width="8.375" style="75"/>
    <col min="2305" max="2305" width="4.25" style="75" customWidth="1"/>
    <col min="2306" max="2306" width="51.375" style="75" customWidth="1"/>
    <col min="2307" max="2307" width="6.875" style="75" customWidth="1"/>
    <col min="2308" max="2308" width="5.375" style="75" customWidth="1"/>
    <col min="2309" max="2309" width="10.875" style="75" customWidth="1"/>
    <col min="2310" max="2310" width="11.75" style="75" customWidth="1"/>
    <col min="2311" max="2311" width="6.875" style="75" customWidth="1"/>
    <col min="2312" max="2312" width="11.875" style="75" customWidth="1"/>
    <col min="2313" max="2313" width="12.125" style="75" customWidth="1"/>
    <col min="2314" max="2314" width="10.125" style="75" customWidth="1"/>
    <col min="2315" max="2560" width="8.375" style="75"/>
    <col min="2561" max="2561" width="4.25" style="75" customWidth="1"/>
    <col min="2562" max="2562" width="51.375" style="75" customWidth="1"/>
    <col min="2563" max="2563" width="6.875" style="75" customWidth="1"/>
    <col min="2564" max="2564" width="5.375" style="75" customWidth="1"/>
    <col min="2565" max="2565" width="10.875" style="75" customWidth="1"/>
    <col min="2566" max="2566" width="11.75" style="75" customWidth="1"/>
    <col min="2567" max="2567" width="6.875" style="75" customWidth="1"/>
    <col min="2568" max="2568" width="11.875" style="75" customWidth="1"/>
    <col min="2569" max="2569" width="12.125" style="75" customWidth="1"/>
    <col min="2570" max="2570" width="10.125" style="75" customWidth="1"/>
    <col min="2571" max="2816" width="8.375" style="75"/>
    <col min="2817" max="2817" width="4.25" style="75" customWidth="1"/>
    <col min="2818" max="2818" width="51.375" style="75" customWidth="1"/>
    <col min="2819" max="2819" width="6.875" style="75" customWidth="1"/>
    <col min="2820" max="2820" width="5.375" style="75" customWidth="1"/>
    <col min="2821" max="2821" width="10.875" style="75" customWidth="1"/>
    <col min="2822" max="2822" width="11.75" style="75" customWidth="1"/>
    <col min="2823" max="2823" width="6.875" style="75" customWidth="1"/>
    <col min="2824" max="2824" width="11.875" style="75" customWidth="1"/>
    <col min="2825" max="2825" width="12.125" style="75" customWidth="1"/>
    <col min="2826" max="2826" width="10.125" style="75" customWidth="1"/>
    <col min="2827" max="3072" width="8.375" style="75"/>
    <col min="3073" max="3073" width="4.25" style="75" customWidth="1"/>
    <col min="3074" max="3074" width="51.375" style="75" customWidth="1"/>
    <col min="3075" max="3075" width="6.875" style="75" customWidth="1"/>
    <col min="3076" max="3076" width="5.375" style="75" customWidth="1"/>
    <col min="3077" max="3077" width="10.875" style="75" customWidth="1"/>
    <col min="3078" max="3078" width="11.75" style="75" customWidth="1"/>
    <col min="3079" max="3079" width="6.875" style="75" customWidth="1"/>
    <col min="3080" max="3080" width="11.875" style="75" customWidth="1"/>
    <col min="3081" max="3081" width="12.125" style="75" customWidth="1"/>
    <col min="3082" max="3082" width="10.125" style="75" customWidth="1"/>
    <col min="3083" max="3328" width="8.375" style="75"/>
    <col min="3329" max="3329" width="4.25" style="75" customWidth="1"/>
    <col min="3330" max="3330" width="51.375" style="75" customWidth="1"/>
    <col min="3331" max="3331" width="6.875" style="75" customWidth="1"/>
    <col min="3332" max="3332" width="5.375" style="75" customWidth="1"/>
    <col min="3333" max="3333" width="10.875" style="75" customWidth="1"/>
    <col min="3334" max="3334" width="11.75" style="75" customWidth="1"/>
    <col min="3335" max="3335" width="6.875" style="75" customWidth="1"/>
    <col min="3336" max="3336" width="11.875" style="75" customWidth="1"/>
    <col min="3337" max="3337" width="12.125" style="75" customWidth="1"/>
    <col min="3338" max="3338" width="10.125" style="75" customWidth="1"/>
    <col min="3339" max="3584" width="8.375" style="75"/>
    <col min="3585" max="3585" width="4.25" style="75" customWidth="1"/>
    <col min="3586" max="3586" width="51.375" style="75" customWidth="1"/>
    <col min="3587" max="3587" width="6.875" style="75" customWidth="1"/>
    <col min="3588" max="3588" width="5.375" style="75" customWidth="1"/>
    <col min="3589" max="3589" width="10.875" style="75" customWidth="1"/>
    <col min="3590" max="3590" width="11.75" style="75" customWidth="1"/>
    <col min="3591" max="3591" width="6.875" style="75" customWidth="1"/>
    <col min="3592" max="3592" width="11.875" style="75" customWidth="1"/>
    <col min="3593" max="3593" width="12.125" style="75" customWidth="1"/>
    <col min="3594" max="3594" width="10.125" style="75" customWidth="1"/>
    <col min="3595" max="3840" width="8.375" style="75"/>
    <col min="3841" max="3841" width="4.25" style="75" customWidth="1"/>
    <col min="3842" max="3842" width="51.375" style="75" customWidth="1"/>
    <col min="3843" max="3843" width="6.875" style="75" customWidth="1"/>
    <col min="3844" max="3844" width="5.375" style="75" customWidth="1"/>
    <col min="3845" max="3845" width="10.875" style="75" customWidth="1"/>
    <col min="3846" max="3846" width="11.75" style="75" customWidth="1"/>
    <col min="3847" max="3847" width="6.875" style="75" customWidth="1"/>
    <col min="3848" max="3848" width="11.875" style="75" customWidth="1"/>
    <col min="3849" max="3849" width="12.125" style="75" customWidth="1"/>
    <col min="3850" max="3850" width="10.125" style="75" customWidth="1"/>
    <col min="3851" max="4096" width="8.375" style="75"/>
    <col min="4097" max="4097" width="4.25" style="75" customWidth="1"/>
    <col min="4098" max="4098" width="51.375" style="75" customWidth="1"/>
    <col min="4099" max="4099" width="6.875" style="75" customWidth="1"/>
    <col min="4100" max="4100" width="5.375" style="75" customWidth="1"/>
    <col min="4101" max="4101" width="10.875" style="75" customWidth="1"/>
    <col min="4102" max="4102" width="11.75" style="75" customWidth="1"/>
    <col min="4103" max="4103" width="6.875" style="75" customWidth="1"/>
    <col min="4104" max="4104" width="11.875" style="75" customWidth="1"/>
    <col min="4105" max="4105" width="12.125" style="75" customWidth="1"/>
    <col min="4106" max="4106" width="10.125" style="75" customWidth="1"/>
    <col min="4107" max="4352" width="8.375" style="75"/>
    <col min="4353" max="4353" width="4.25" style="75" customWidth="1"/>
    <col min="4354" max="4354" width="51.375" style="75" customWidth="1"/>
    <col min="4355" max="4355" width="6.875" style="75" customWidth="1"/>
    <col min="4356" max="4356" width="5.375" style="75" customWidth="1"/>
    <col min="4357" max="4357" width="10.875" style="75" customWidth="1"/>
    <col min="4358" max="4358" width="11.75" style="75" customWidth="1"/>
    <col min="4359" max="4359" width="6.875" style="75" customWidth="1"/>
    <col min="4360" max="4360" width="11.875" style="75" customWidth="1"/>
    <col min="4361" max="4361" width="12.125" style="75" customWidth="1"/>
    <col min="4362" max="4362" width="10.125" style="75" customWidth="1"/>
    <col min="4363" max="4608" width="8.375" style="75"/>
    <col min="4609" max="4609" width="4.25" style="75" customWidth="1"/>
    <col min="4610" max="4610" width="51.375" style="75" customWidth="1"/>
    <col min="4611" max="4611" width="6.875" style="75" customWidth="1"/>
    <col min="4612" max="4612" width="5.375" style="75" customWidth="1"/>
    <col min="4613" max="4613" width="10.875" style="75" customWidth="1"/>
    <col min="4614" max="4614" width="11.75" style="75" customWidth="1"/>
    <col min="4615" max="4615" width="6.875" style="75" customWidth="1"/>
    <col min="4616" max="4616" width="11.875" style="75" customWidth="1"/>
    <col min="4617" max="4617" width="12.125" style="75" customWidth="1"/>
    <col min="4618" max="4618" width="10.125" style="75" customWidth="1"/>
    <col min="4619" max="4864" width="8.375" style="75"/>
    <col min="4865" max="4865" width="4.25" style="75" customWidth="1"/>
    <col min="4866" max="4866" width="51.375" style="75" customWidth="1"/>
    <col min="4867" max="4867" width="6.875" style="75" customWidth="1"/>
    <col min="4868" max="4868" width="5.375" style="75" customWidth="1"/>
    <col min="4869" max="4869" width="10.875" style="75" customWidth="1"/>
    <col min="4870" max="4870" width="11.75" style="75" customWidth="1"/>
    <col min="4871" max="4871" width="6.875" style="75" customWidth="1"/>
    <col min="4872" max="4872" width="11.875" style="75" customWidth="1"/>
    <col min="4873" max="4873" width="12.125" style="75" customWidth="1"/>
    <col min="4874" max="4874" width="10.125" style="75" customWidth="1"/>
    <col min="4875" max="5120" width="8.375" style="75"/>
    <col min="5121" max="5121" width="4.25" style="75" customWidth="1"/>
    <col min="5122" max="5122" width="51.375" style="75" customWidth="1"/>
    <col min="5123" max="5123" width="6.875" style="75" customWidth="1"/>
    <col min="5124" max="5124" width="5.375" style="75" customWidth="1"/>
    <col min="5125" max="5125" width="10.875" style="75" customWidth="1"/>
    <col min="5126" max="5126" width="11.75" style="75" customWidth="1"/>
    <col min="5127" max="5127" width="6.875" style="75" customWidth="1"/>
    <col min="5128" max="5128" width="11.875" style="75" customWidth="1"/>
    <col min="5129" max="5129" width="12.125" style="75" customWidth="1"/>
    <col min="5130" max="5130" width="10.125" style="75" customWidth="1"/>
    <col min="5131" max="5376" width="8.375" style="75"/>
    <col min="5377" max="5377" width="4.25" style="75" customWidth="1"/>
    <col min="5378" max="5378" width="51.375" style="75" customWidth="1"/>
    <col min="5379" max="5379" width="6.875" style="75" customWidth="1"/>
    <col min="5380" max="5380" width="5.375" style="75" customWidth="1"/>
    <col min="5381" max="5381" width="10.875" style="75" customWidth="1"/>
    <col min="5382" max="5382" width="11.75" style="75" customWidth="1"/>
    <col min="5383" max="5383" width="6.875" style="75" customWidth="1"/>
    <col min="5384" max="5384" width="11.875" style="75" customWidth="1"/>
    <col min="5385" max="5385" width="12.125" style="75" customWidth="1"/>
    <col min="5386" max="5386" width="10.125" style="75" customWidth="1"/>
    <col min="5387" max="5632" width="8.375" style="75"/>
    <col min="5633" max="5633" width="4.25" style="75" customWidth="1"/>
    <col min="5634" max="5634" width="51.375" style="75" customWidth="1"/>
    <col min="5635" max="5635" width="6.875" style="75" customWidth="1"/>
    <col min="5636" max="5636" width="5.375" style="75" customWidth="1"/>
    <col min="5637" max="5637" width="10.875" style="75" customWidth="1"/>
    <col min="5638" max="5638" width="11.75" style="75" customWidth="1"/>
    <col min="5639" max="5639" width="6.875" style="75" customWidth="1"/>
    <col min="5640" max="5640" width="11.875" style="75" customWidth="1"/>
    <col min="5641" max="5641" width="12.125" style="75" customWidth="1"/>
    <col min="5642" max="5642" width="10.125" style="75" customWidth="1"/>
    <col min="5643" max="5888" width="8.375" style="75"/>
    <col min="5889" max="5889" width="4.25" style="75" customWidth="1"/>
    <col min="5890" max="5890" width="51.375" style="75" customWidth="1"/>
    <col min="5891" max="5891" width="6.875" style="75" customWidth="1"/>
    <col min="5892" max="5892" width="5.375" style="75" customWidth="1"/>
    <col min="5893" max="5893" width="10.875" style="75" customWidth="1"/>
    <col min="5894" max="5894" width="11.75" style="75" customWidth="1"/>
    <col min="5895" max="5895" width="6.875" style="75" customWidth="1"/>
    <col min="5896" max="5896" width="11.875" style="75" customWidth="1"/>
    <col min="5897" max="5897" width="12.125" style="75" customWidth="1"/>
    <col min="5898" max="5898" width="10.125" style="75" customWidth="1"/>
    <col min="5899" max="6144" width="8.375" style="75"/>
    <col min="6145" max="6145" width="4.25" style="75" customWidth="1"/>
    <col min="6146" max="6146" width="51.375" style="75" customWidth="1"/>
    <col min="6147" max="6147" width="6.875" style="75" customWidth="1"/>
    <col min="6148" max="6148" width="5.375" style="75" customWidth="1"/>
    <col min="6149" max="6149" width="10.875" style="75" customWidth="1"/>
    <col min="6150" max="6150" width="11.75" style="75" customWidth="1"/>
    <col min="6151" max="6151" width="6.875" style="75" customWidth="1"/>
    <col min="6152" max="6152" width="11.875" style="75" customWidth="1"/>
    <col min="6153" max="6153" width="12.125" style="75" customWidth="1"/>
    <col min="6154" max="6154" width="10.125" style="75" customWidth="1"/>
    <col min="6155" max="6400" width="8.375" style="75"/>
    <col min="6401" max="6401" width="4.25" style="75" customWidth="1"/>
    <col min="6402" max="6402" width="51.375" style="75" customWidth="1"/>
    <col min="6403" max="6403" width="6.875" style="75" customWidth="1"/>
    <col min="6404" max="6404" width="5.375" style="75" customWidth="1"/>
    <col min="6405" max="6405" width="10.875" style="75" customWidth="1"/>
    <col min="6406" max="6406" width="11.75" style="75" customWidth="1"/>
    <col min="6407" max="6407" width="6.875" style="75" customWidth="1"/>
    <col min="6408" max="6408" width="11.875" style="75" customWidth="1"/>
    <col min="6409" max="6409" width="12.125" style="75" customWidth="1"/>
    <col min="6410" max="6410" width="10.125" style="75" customWidth="1"/>
    <col min="6411" max="6656" width="8.375" style="75"/>
    <col min="6657" max="6657" width="4.25" style="75" customWidth="1"/>
    <col min="6658" max="6658" width="51.375" style="75" customWidth="1"/>
    <col min="6659" max="6659" width="6.875" style="75" customWidth="1"/>
    <col min="6660" max="6660" width="5.375" style="75" customWidth="1"/>
    <col min="6661" max="6661" width="10.875" style="75" customWidth="1"/>
    <col min="6662" max="6662" width="11.75" style="75" customWidth="1"/>
    <col min="6663" max="6663" width="6.875" style="75" customWidth="1"/>
    <col min="6664" max="6664" width="11.875" style="75" customWidth="1"/>
    <col min="6665" max="6665" width="12.125" style="75" customWidth="1"/>
    <col min="6666" max="6666" width="10.125" style="75" customWidth="1"/>
    <col min="6667" max="6912" width="8.375" style="75"/>
    <col min="6913" max="6913" width="4.25" style="75" customWidth="1"/>
    <col min="6914" max="6914" width="51.375" style="75" customWidth="1"/>
    <col min="6915" max="6915" width="6.875" style="75" customWidth="1"/>
    <col min="6916" max="6916" width="5.375" style="75" customWidth="1"/>
    <col min="6917" max="6917" width="10.875" style="75" customWidth="1"/>
    <col min="6918" max="6918" width="11.75" style="75" customWidth="1"/>
    <col min="6919" max="6919" width="6.875" style="75" customWidth="1"/>
    <col min="6920" max="6920" width="11.875" style="75" customWidth="1"/>
    <col min="6921" max="6921" width="12.125" style="75" customWidth="1"/>
    <col min="6922" max="6922" width="10.125" style="75" customWidth="1"/>
    <col min="6923" max="7168" width="8.375" style="75"/>
    <col min="7169" max="7169" width="4.25" style="75" customWidth="1"/>
    <col min="7170" max="7170" width="51.375" style="75" customWidth="1"/>
    <col min="7171" max="7171" width="6.875" style="75" customWidth="1"/>
    <col min="7172" max="7172" width="5.375" style="75" customWidth="1"/>
    <col min="7173" max="7173" width="10.875" style="75" customWidth="1"/>
    <col min="7174" max="7174" width="11.75" style="75" customWidth="1"/>
    <col min="7175" max="7175" width="6.875" style="75" customWidth="1"/>
    <col min="7176" max="7176" width="11.875" style="75" customWidth="1"/>
    <col min="7177" max="7177" width="12.125" style="75" customWidth="1"/>
    <col min="7178" max="7178" width="10.125" style="75" customWidth="1"/>
    <col min="7179" max="7424" width="8.375" style="75"/>
    <col min="7425" max="7425" width="4.25" style="75" customWidth="1"/>
    <col min="7426" max="7426" width="51.375" style="75" customWidth="1"/>
    <col min="7427" max="7427" width="6.875" style="75" customWidth="1"/>
    <col min="7428" max="7428" width="5.375" style="75" customWidth="1"/>
    <col min="7429" max="7429" width="10.875" style="75" customWidth="1"/>
    <col min="7430" max="7430" width="11.75" style="75" customWidth="1"/>
    <col min="7431" max="7431" width="6.875" style="75" customWidth="1"/>
    <col min="7432" max="7432" width="11.875" style="75" customWidth="1"/>
    <col min="7433" max="7433" width="12.125" style="75" customWidth="1"/>
    <col min="7434" max="7434" width="10.125" style="75" customWidth="1"/>
    <col min="7435" max="7680" width="8.375" style="75"/>
    <col min="7681" max="7681" width="4.25" style="75" customWidth="1"/>
    <col min="7682" max="7682" width="51.375" style="75" customWidth="1"/>
    <col min="7683" max="7683" width="6.875" style="75" customWidth="1"/>
    <col min="7684" max="7684" width="5.375" style="75" customWidth="1"/>
    <col min="7685" max="7685" width="10.875" style="75" customWidth="1"/>
    <col min="7686" max="7686" width="11.75" style="75" customWidth="1"/>
    <col min="7687" max="7687" width="6.875" style="75" customWidth="1"/>
    <col min="7688" max="7688" width="11.875" style="75" customWidth="1"/>
    <col min="7689" max="7689" width="12.125" style="75" customWidth="1"/>
    <col min="7690" max="7690" width="10.125" style="75" customWidth="1"/>
    <col min="7691" max="7936" width="8.375" style="75"/>
    <col min="7937" max="7937" width="4.25" style="75" customWidth="1"/>
    <col min="7938" max="7938" width="51.375" style="75" customWidth="1"/>
    <col min="7939" max="7939" width="6.875" style="75" customWidth="1"/>
    <col min="7940" max="7940" width="5.375" style="75" customWidth="1"/>
    <col min="7941" max="7941" width="10.875" style="75" customWidth="1"/>
    <col min="7942" max="7942" width="11.75" style="75" customWidth="1"/>
    <col min="7943" max="7943" width="6.875" style="75" customWidth="1"/>
    <col min="7944" max="7944" width="11.875" style="75" customWidth="1"/>
    <col min="7945" max="7945" width="12.125" style="75" customWidth="1"/>
    <col min="7946" max="7946" width="10.125" style="75" customWidth="1"/>
    <col min="7947" max="8192" width="8.375" style="75"/>
    <col min="8193" max="8193" width="4.25" style="75" customWidth="1"/>
    <col min="8194" max="8194" width="51.375" style="75" customWidth="1"/>
    <col min="8195" max="8195" width="6.875" style="75" customWidth="1"/>
    <col min="8196" max="8196" width="5.375" style="75" customWidth="1"/>
    <col min="8197" max="8197" width="10.875" style="75" customWidth="1"/>
    <col min="8198" max="8198" width="11.75" style="75" customWidth="1"/>
    <col min="8199" max="8199" width="6.875" style="75" customWidth="1"/>
    <col min="8200" max="8200" width="11.875" style="75" customWidth="1"/>
    <col min="8201" max="8201" width="12.125" style="75" customWidth="1"/>
    <col min="8202" max="8202" width="10.125" style="75" customWidth="1"/>
    <col min="8203" max="8448" width="8.375" style="75"/>
    <col min="8449" max="8449" width="4.25" style="75" customWidth="1"/>
    <col min="8450" max="8450" width="51.375" style="75" customWidth="1"/>
    <col min="8451" max="8451" width="6.875" style="75" customWidth="1"/>
    <col min="8452" max="8452" width="5.375" style="75" customWidth="1"/>
    <col min="8453" max="8453" width="10.875" style="75" customWidth="1"/>
    <col min="8454" max="8454" width="11.75" style="75" customWidth="1"/>
    <col min="8455" max="8455" width="6.875" style="75" customWidth="1"/>
    <col min="8456" max="8456" width="11.875" style="75" customWidth="1"/>
    <col min="8457" max="8457" width="12.125" style="75" customWidth="1"/>
    <col min="8458" max="8458" width="10.125" style="75" customWidth="1"/>
    <col min="8459" max="8704" width="8.375" style="75"/>
    <col min="8705" max="8705" width="4.25" style="75" customWidth="1"/>
    <col min="8706" max="8706" width="51.375" style="75" customWidth="1"/>
    <col min="8707" max="8707" width="6.875" style="75" customWidth="1"/>
    <col min="8708" max="8708" width="5.375" style="75" customWidth="1"/>
    <col min="8709" max="8709" width="10.875" style="75" customWidth="1"/>
    <col min="8710" max="8710" width="11.75" style="75" customWidth="1"/>
    <col min="8711" max="8711" width="6.875" style="75" customWidth="1"/>
    <col min="8712" max="8712" width="11.875" style="75" customWidth="1"/>
    <col min="8713" max="8713" width="12.125" style="75" customWidth="1"/>
    <col min="8714" max="8714" width="10.125" style="75" customWidth="1"/>
    <col min="8715" max="8960" width="8.375" style="75"/>
    <col min="8961" max="8961" width="4.25" style="75" customWidth="1"/>
    <col min="8962" max="8962" width="51.375" style="75" customWidth="1"/>
    <col min="8963" max="8963" width="6.875" style="75" customWidth="1"/>
    <col min="8964" max="8964" width="5.375" style="75" customWidth="1"/>
    <col min="8965" max="8965" width="10.875" style="75" customWidth="1"/>
    <col min="8966" max="8966" width="11.75" style="75" customWidth="1"/>
    <col min="8967" max="8967" width="6.875" style="75" customWidth="1"/>
    <col min="8968" max="8968" width="11.875" style="75" customWidth="1"/>
    <col min="8969" max="8969" width="12.125" style="75" customWidth="1"/>
    <col min="8970" max="8970" width="10.125" style="75" customWidth="1"/>
    <col min="8971" max="9216" width="8.375" style="75"/>
    <col min="9217" max="9217" width="4.25" style="75" customWidth="1"/>
    <col min="9218" max="9218" width="51.375" style="75" customWidth="1"/>
    <col min="9219" max="9219" width="6.875" style="75" customWidth="1"/>
    <col min="9220" max="9220" width="5.375" style="75" customWidth="1"/>
    <col min="9221" max="9221" width="10.875" style="75" customWidth="1"/>
    <col min="9222" max="9222" width="11.75" style="75" customWidth="1"/>
    <col min="9223" max="9223" width="6.875" style="75" customWidth="1"/>
    <col min="9224" max="9224" width="11.875" style="75" customWidth="1"/>
    <col min="9225" max="9225" width="12.125" style="75" customWidth="1"/>
    <col min="9226" max="9226" width="10.125" style="75" customWidth="1"/>
    <col min="9227" max="9472" width="8.375" style="75"/>
    <col min="9473" max="9473" width="4.25" style="75" customWidth="1"/>
    <col min="9474" max="9474" width="51.375" style="75" customWidth="1"/>
    <col min="9475" max="9475" width="6.875" style="75" customWidth="1"/>
    <col min="9476" max="9476" width="5.375" style="75" customWidth="1"/>
    <col min="9477" max="9477" width="10.875" style="75" customWidth="1"/>
    <col min="9478" max="9478" width="11.75" style="75" customWidth="1"/>
    <col min="9479" max="9479" width="6.875" style="75" customWidth="1"/>
    <col min="9480" max="9480" width="11.875" style="75" customWidth="1"/>
    <col min="9481" max="9481" width="12.125" style="75" customWidth="1"/>
    <col min="9482" max="9482" width="10.125" style="75" customWidth="1"/>
    <col min="9483" max="9728" width="8.375" style="75"/>
    <col min="9729" max="9729" width="4.25" style="75" customWidth="1"/>
    <col min="9730" max="9730" width="51.375" style="75" customWidth="1"/>
    <col min="9731" max="9731" width="6.875" style="75" customWidth="1"/>
    <col min="9732" max="9732" width="5.375" style="75" customWidth="1"/>
    <col min="9733" max="9733" width="10.875" style="75" customWidth="1"/>
    <col min="9734" max="9734" width="11.75" style="75" customWidth="1"/>
    <col min="9735" max="9735" width="6.875" style="75" customWidth="1"/>
    <col min="9736" max="9736" width="11.875" style="75" customWidth="1"/>
    <col min="9737" max="9737" width="12.125" style="75" customWidth="1"/>
    <col min="9738" max="9738" width="10.125" style="75" customWidth="1"/>
    <col min="9739" max="9984" width="8.375" style="75"/>
    <col min="9985" max="9985" width="4.25" style="75" customWidth="1"/>
    <col min="9986" max="9986" width="51.375" style="75" customWidth="1"/>
    <col min="9987" max="9987" width="6.875" style="75" customWidth="1"/>
    <col min="9988" max="9988" width="5.375" style="75" customWidth="1"/>
    <col min="9989" max="9989" width="10.875" style="75" customWidth="1"/>
    <col min="9990" max="9990" width="11.75" style="75" customWidth="1"/>
    <col min="9991" max="9991" width="6.875" style="75" customWidth="1"/>
    <col min="9992" max="9992" width="11.875" style="75" customWidth="1"/>
    <col min="9993" max="9993" width="12.125" style="75" customWidth="1"/>
    <col min="9994" max="9994" width="10.125" style="75" customWidth="1"/>
    <col min="9995" max="10240" width="8.375" style="75"/>
    <col min="10241" max="10241" width="4.25" style="75" customWidth="1"/>
    <col min="10242" max="10242" width="51.375" style="75" customWidth="1"/>
    <col min="10243" max="10243" width="6.875" style="75" customWidth="1"/>
    <col min="10244" max="10244" width="5.375" style="75" customWidth="1"/>
    <col min="10245" max="10245" width="10.875" style="75" customWidth="1"/>
    <col min="10246" max="10246" width="11.75" style="75" customWidth="1"/>
    <col min="10247" max="10247" width="6.875" style="75" customWidth="1"/>
    <col min="10248" max="10248" width="11.875" style="75" customWidth="1"/>
    <col min="10249" max="10249" width="12.125" style="75" customWidth="1"/>
    <col min="10250" max="10250" width="10.125" style="75" customWidth="1"/>
    <col min="10251" max="10496" width="8.375" style="75"/>
    <col min="10497" max="10497" width="4.25" style="75" customWidth="1"/>
    <col min="10498" max="10498" width="51.375" style="75" customWidth="1"/>
    <col min="10499" max="10499" width="6.875" style="75" customWidth="1"/>
    <col min="10500" max="10500" width="5.375" style="75" customWidth="1"/>
    <col min="10501" max="10501" width="10.875" style="75" customWidth="1"/>
    <col min="10502" max="10502" width="11.75" style="75" customWidth="1"/>
    <col min="10503" max="10503" width="6.875" style="75" customWidth="1"/>
    <col min="10504" max="10504" width="11.875" style="75" customWidth="1"/>
    <col min="10505" max="10505" width="12.125" style="75" customWidth="1"/>
    <col min="10506" max="10506" width="10.125" style="75" customWidth="1"/>
    <col min="10507" max="10752" width="8.375" style="75"/>
    <col min="10753" max="10753" width="4.25" style="75" customWidth="1"/>
    <col min="10754" max="10754" width="51.375" style="75" customWidth="1"/>
    <col min="10755" max="10755" width="6.875" style="75" customWidth="1"/>
    <col min="10756" max="10756" width="5.375" style="75" customWidth="1"/>
    <col min="10757" max="10757" width="10.875" style="75" customWidth="1"/>
    <col min="10758" max="10758" width="11.75" style="75" customWidth="1"/>
    <col min="10759" max="10759" width="6.875" style="75" customWidth="1"/>
    <col min="10760" max="10760" width="11.875" style="75" customWidth="1"/>
    <col min="10761" max="10761" width="12.125" style="75" customWidth="1"/>
    <col min="10762" max="10762" width="10.125" style="75" customWidth="1"/>
    <col min="10763" max="11008" width="8.375" style="75"/>
    <col min="11009" max="11009" width="4.25" style="75" customWidth="1"/>
    <col min="11010" max="11010" width="51.375" style="75" customWidth="1"/>
    <col min="11011" max="11011" width="6.875" style="75" customWidth="1"/>
    <col min="11012" max="11012" width="5.375" style="75" customWidth="1"/>
    <col min="11013" max="11013" width="10.875" style="75" customWidth="1"/>
    <col min="11014" max="11014" width="11.75" style="75" customWidth="1"/>
    <col min="11015" max="11015" width="6.875" style="75" customWidth="1"/>
    <col min="11016" max="11016" width="11.875" style="75" customWidth="1"/>
    <col min="11017" max="11017" width="12.125" style="75" customWidth="1"/>
    <col min="11018" max="11018" width="10.125" style="75" customWidth="1"/>
    <col min="11019" max="11264" width="8.375" style="75"/>
    <col min="11265" max="11265" width="4.25" style="75" customWidth="1"/>
    <col min="11266" max="11266" width="51.375" style="75" customWidth="1"/>
    <col min="11267" max="11267" width="6.875" style="75" customWidth="1"/>
    <col min="11268" max="11268" width="5.375" style="75" customWidth="1"/>
    <col min="11269" max="11269" width="10.875" style="75" customWidth="1"/>
    <col min="11270" max="11270" width="11.75" style="75" customWidth="1"/>
    <col min="11271" max="11271" width="6.875" style="75" customWidth="1"/>
    <col min="11272" max="11272" width="11.875" style="75" customWidth="1"/>
    <col min="11273" max="11273" width="12.125" style="75" customWidth="1"/>
    <col min="11274" max="11274" width="10.125" style="75" customWidth="1"/>
    <col min="11275" max="11520" width="8.375" style="75"/>
    <col min="11521" max="11521" width="4.25" style="75" customWidth="1"/>
    <col min="11522" max="11522" width="51.375" style="75" customWidth="1"/>
    <col min="11523" max="11523" width="6.875" style="75" customWidth="1"/>
    <col min="11524" max="11524" width="5.375" style="75" customWidth="1"/>
    <col min="11525" max="11525" width="10.875" style="75" customWidth="1"/>
    <col min="11526" max="11526" width="11.75" style="75" customWidth="1"/>
    <col min="11527" max="11527" width="6.875" style="75" customWidth="1"/>
    <col min="11528" max="11528" width="11.875" style="75" customWidth="1"/>
    <col min="11529" max="11529" width="12.125" style="75" customWidth="1"/>
    <col min="11530" max="11530" width="10.125" style="75" customWidth="1"/>
    <col min="11531" max="11776" width="8.375" style="75"/>
    <col min="11777" max="11777" width="4.25" style="75" customWidth="1"/>
    <col min="11778" max="11778" width="51.375" style="75" customWidth="1"/>
    <col min="11779" max="11779" width="6.875" style="75" customWidth="1"/>
    <col min="11780" max="11780" width="5.375" style="75" customWidth="1"/>
    <col min="11781" max="11781" width="10.875" style="75" customWidth="1"/>
    <col min="11782" max="11782" width="11.75" style="75" customWidth="1"/>
    <col min="11783" max="11783" width="6.875" style="75" customWidth="1"/>
    <col min="11784" max="11784" width="11.875" style="75" customWidth="1"/>
    <col min="11785" max="11785" width="12.125" style="75" customWidth="1"/>
    <col min="11786" max="11786" width="10.125" style="75" customWidth="1"/>
    <col min="11787" max="12032" width="8.375" style="75"/>
    <col min="12033" max="12033" width="4.25" style="75" customWidth="1"/>
    <col min="12034" max="12034" width="51.375" style="75" customWidth="1"/>
    <col min="12035" max="12035" width="6.875" style="75" customWidth="1"/>
    <col min="12036" max="12036" width="5.375" style="75" customWidth="1"/>
    <col min="12037" max="12037" width="10.875" style="75" customWidth="1"/>
    <col min="12038" max="12038" width="11.75" style="75" customWidth="1"/>
    <col min="12039" max="12039" width="6.875" style="75" customWidth="1"/>
    <col min="12040" max="12040" width="11.875" style="75" customWidth="1"/>
    <col min="12041" max="12041" width="12.125" style="75" customWidth="1"/>
    <col min="12042" max="12042" width="10.125" style="75" customWidth="1"/>
    <col min="12043" max="12288" width="8.375" style="75"/>
    <col min="12289" max="12289" width="4.25" style="75" customWidth="1"/>
    <col min="12290" max="12290" width="51.375" style="75" customWidth="1"/>
    <col min="12291" max="12291" width="6.875" style="75" customWidth="1"/>
    <col min="12292" max="12292" width="5.375" style="75" customWidth="1"/>
    <col min="12293" max="12293" width="10.875" style="75" customWidth="1"/>
    <col min="12294" max="12294" width="11.75" style="75" customWidth="1"/>
    <col min="12295" max="12295" width="6.875" style="75" customWidth="1"/>
    <col min="12296" max="12296" width="11.875" style="75" customWidth="1"/>
    <col min="12297" max="12297" width="12.125" style="75" customWidth="1"/>
    <col min="12298" max="12298" width="10.125" style="75" customWidth="1"/>
    <col min="12299" max="12544" width="8.375" style="75"/>
    <col min="12545" max="12545" width="4.25" style="75" customWidth="1"/>
    <col min="12546" max="12546" width="51.375" style="75" customWidth="1"/>
    <col min="12547" max="12547" width="6.875" style="75" customWidth="1"/>
    <col min="12548" max="12548" width="5.375" style="75" customWidth="1"/>
    <col min="12549" max="12549" width="10.875" style="75" customWidth="1"/>
    <col min="12550" max="12550" width="11.75" style="75" customWidth="1"/>
    <col min="12551" max="12551" width="6.875" style="75" customWidth="1"/>
    <col min="12552" max="12552" width="11.875" style="75" customWidth="1"/>
    <col min="12553" max="12553" width="12.125" style="75" customWidth="1"/>
    <col min="12554" max="12554" width="10.125" style="75" customWidth="1"/>
    <col min="12555" max="12800" width="8.375" style="75"/>
    <col min="12801" max="12801" width="4.25" style="75" customWidth="1"/>
    <col min="12802" max="12802" width="51.375" style="75" customWidth="1"/>
    <col min="12803" max="12803" width="6.875" style="75" customWidth="1"/>
    <col min="12804" max="12804" width="5.375" style="75" customWidth="1"/>
    <col min="12805" max="12805" width="10.875" style="75" customWidth="1"/>
    <col min="12806" max="12806" width="11.75" style="75" customWidth="1"/>
    <col min="12807" max="12807" width="6.875" style="75" customWidth="1"/>
    <col min="12808" max="12808" width="11.875" style="75" customWidth="1"/>
    <col min="12809" max="12809" width="12.125" style="75" customWidth="1"/>
    <col min="12810" max="12810" width="10.125" style="75" customWidth="1"/>
    <col min="12811" max="13056" width="8.375" style="75"/>
    <col min="13057" max="13057" width="4.25" style="75" customWidth="1"/>
    <col min="13058" max="13058" width="51.375" style="75" customWidth="1"/>
    <col min="13059" max="13059" width="6.875" style="75" customWidth="1"/>
    <col min="13060" max="13060" width="5.375" style="75" customWidth="1"/>
    <col min="13061" max="13061" width="10.875" style="75" customWidth="1"/>
    <col min="13062" max="13062" width="11.75" style="75" customWidth="1"/>
    <col min="13063" max="13063" width="6.875" style="75" customWidth="1"/>
    <col min="13064" max="13064" width="11.875" style="75" customWidth="1"/>
    <col min="13065" max="13065" width="12.125" style="75" customWidth="1"/>
    <col min="13066" max="13066" width="10.125" style="75" customWidth="1"/>
    <col min="13067" max="13312" width="8.375" style="75"/>
    <col min="13313" max="13313" width="4.25" style="75" customWidth="1"/>
    <col min="13314" max="13314" width="51.375" style="75" customWidth="1"/>
    <col min="13315" max="13315" width="6.875" style="75" customWidth="1"/>
    <col min="13316" max="13316" width="5.375" style="75" customWidth="1"/>
    <col min="13317" max="13317" width="10.875" style="75" customWidth="1"/>
    <col min="13318" max="13318" width="11.75" style="75" customWidth="1"/>
    <col min="13319" max="13319" width="6.875" style="75" customWidth="1"/>
    <col min="13320" max="13320" width="11.875" style="75" customWidth="1"/>
    <col min="13321" max="13321" width="12.125" style="75" customWidth="1"/>
    <col min="13322" max="13322" width="10.125" style="75" customWidth="1"/>
    <col min="13323" max="13568" width="8.375" style="75"/>
    <col min="13569" max="13569" width="4.25" style="75" customWidth="1"/>
    <col min="13570" max="13570" width="51.375" style="75" customWidth="1"/>
    <col min="13571" max="13571" width="6.875" style="75" customWidth="1"/>
    <col min="13572" max="13572" width="5.375" style="75" customWidth="1"/>
    <col min="13573" max="13573" width="10.875" style="75" customWidth="1"/>
    <col min="13574" max="13574" width="11.75" style="75" customWidth="1"/>
    <col min="13575" max="13575" width="6.875" style="75" customWidth="1"/>
    <col min="13576" max="13576" width="11.875" style="75" customWidth="1"/>
    <col min="13577" max="13577" width="12.125" style="75" customWidth="1"/>
    <col min="13578" max="13578" width="10.125" style="75" customWidth="1"/>
    <col min="13579" max="13824" width="8.375" style="75"/>
    <col min="13825" max="13825" width="4.25" style="75" customWidth="1"/>
    <col min="13826" max="13826" width="51.375" style="75" customWidth="1"/>
    <col min="13827" max="13827" width="6.875" style="75" customWidth="1"/>
    <col min="13828" max="13828" width="5.375" style="75" customWidth="1"/>
    <col min="13829" max="13829" width="10.875" style="75" customWidth="1"/>
    <col min="13830" max="13830" width="11.75" style="75" customWidth="1"/>
    <col min="13831" max="13831" width="6.875" style="75" customWidth="1"/>
    <col min="13832" max="13832" width="11.875" style="75" customWidth="1"/>
    <col min="13833" max="13833" width="12.125" style="75" customWidth="1"/>
    <col min="13834" max="13834" width="10.125" style="75" customWidth="1"/>
    <col min="13835" max="14080" width="8.375" style="75"/>
    <col min="14081" max="14081" width="4.25" style="75" customWidth="1"/>
    <col min="14082" max="14082" width="51.375" style="75" customWidth="1"/>
    <col min="14083" max="14083" width="6.875" style="75" customWidth="1"/>
    <col min="14084" max="14084" width="5.375" style="75" customWidth="1"/>
    <col min="14085" max="14085" width="10.875" style="75" customWidth="1"/>
    <col min="14086" max="14086" width="11.75" style="75" customWidth="1"/>
    <col min="14087" max="14087" width="6.875" style="75" customWidth="1"/>
    <col min="14088" max="14088" width="11.875" style="75" customWidth="1"/>
    <col min="14089" max="14089" width="12.125" style="75" customWidth="1"/>
    <col min="14090" max="14090" width="10.125" style="75" customWidth="1"/>
    <col min="14091" max="14336" width="8.375" style="75"/>
    <col min="14337" max="14337" width="4.25" style="75" customWidth="1"/>
    <col min="14338" max="14338" width="51.375" style="75" customWidth="1"/>
    <col min="14339" max="14339" width="6.875" style="75" customWidth="1"/>
    <col min="14340" max="14340" width="5.375" style="75" customWidth="1"/>
    <col min="14341" max="14341" width="10.875" style="75" customWidth="1"/>
    <col min="14342" max="14342" width="11.75" style="75" customWidth="1"/>
    <col min="14343" max="14343" width="6.875" style="75" customWidth="1"/>
    <col min="14344" max="14344" width="11.875" style="75" customWidth="1"/>
    <col min="14345" max="14345" width="12.125" style="75" customWidth="1"/>
    <col min="14346" max="14346" width="10.125" style="75" customWidth="1"/>
    <col min="14347" max="14592" width="8.375" style="75"/>
    <col min="14593" max="14593" width="4.25" style="75" customWidth="1"/>
    <col min="14594" max="14594" width="51.375" style="75" customWidth="1"/>
    <col min="14595" max="14595" width="6.875" style="75" customWidth="1"/>
    <col min="14596" max="14596" width="5.375" style="75" customWidth="1"/>
    <col min="14597" max="14597" width="10.875" style="75" customWidth="1"/>
    <col min="14598" max="14598" width="11.75" style="75" customWidth="1"/>
    <col min="14599" max="14599" width="6.875" style="75" customWidth="1"/>
    <col min="14600" max="14600" width="11.875" style="75" customWidth="1"/>
    <col min="14601" max="14601" width="12.125" style="75" customWidth="1"/>
    <col min="14602" max="14602" width="10.125" style="75" customWidth="1"/>
    <col min="14603" max="14848" width="8.375" style="75"/>
    <col min="14849" max="14849" width="4.25" style="75" customWidth="1"/>
    <col min="14850" max="14850" width="51.375" style="75" customWidth="1"/>
    <col min="14851" max="14851" width="6.875" style="75" customWidth="1"/>
    <col min="14852" max="14852" width="5.375" style="75" customWidth="1"/>
    <col min="14853" max="14853" width="10.875" style="75" customWidth="1"/>
    <col min="14854" max="14854" width="11.75" style="75" customWidth="1"/>
    <col min="14855" max="14855" width="6.875" style="75" customWidth="1"/>
    <col min="14856" max="14856" width="11.875" style="75" customWidth="1"/>
    <col min="14857" max="14857" width="12.125" style="75" customWidth="1"/>
    <col min="14858" max="14858" width="10.125" style="75" customWidth="1"/>
    <col min="14859" max="15104" width="8.375" style="75"/>
    <col min="15105" max="15105" width="4.25" style="75" customWidth="1"/>
    <col min="15106" max="15106" width="51.375" style="75" customWidth="1"/>
    <col min="15107" max="15107" width="6.875" style="75" customWidth="1"/>
    <col min="15108" max="15108" width="5.375" style="75" customWidth="1"/>
    <col min="15109" max="15109" width="10.875" style="75" customWidth="1"/>
    <col min="15110" max="15110" width="11.75" style="75" customWidth="1"/>
    <col min="15111" max="15111" width="6.875" style="75" customWidth="1"/>
    <col min="15112" max="15112" width="11.875" style="75" customWidth="1"/>
    <col min="15113" max="15113" width="12.125" style="75" customWidth="1"/>
    <col min="15114" max="15114" width="10.125" style="75" customWidth="1"/>
    <col min="15115" max="15360" width="8.375" style="75"/>
    <col min="15361" max="15361" width="4.25" style="75" customWidth="1"/>
    <col min="15362" max="15362" width="51.375" style="75" customWidth="1"/>
    <col min="15363" max="15363" width="6.875" style="75" customWidth="1"/>
    <col min="15364" max="15364" width="5.375" style="75" customWidth="1"/>
    <col min="15365" max="15365" width="10.875" style="75" customWidth="1"/>
    <col min="15366" max="15366" width="11.75" style="75" customWidth="1"/>
    <col min="15367" max="15367" width="6.875" style="75" customWidth="1"/>
    <col min="15368" max="15368" width="11.875" style="75" customWidth="1"/>
    <col min="15369" max="15369" width="12.125" style="75" customWidth="1"/>
    <col min="15370" max="15370" width="10.125" style="75" customWidth="1"/>
    <col min="15371" max="15616" width="8.375" style="75"/>
    <col min="15617" max="15617" width="4.25" style="75" customWidth="1"/>
    <col min="15618" max="15618" width="51.375" style="75" customWidth="1"/>
    <col min="15619" max="15619" width="6.875" style="75" customWidth="1"/>
    <col min="15620" max="15620" width="5.375" style="75" customWidth="1"/>
    <col min="15621" max="15621" width="10.875" style="75" customWidth="1"/>
    <col min="15622" max="15622" width="11.75" style="75" customWidth="1"/>
    <col min="15623" max="15623" width="6.875" style="75" customWidth="1"/>
    <col min="15624" max="15624" width="11.875" style="75" customWidth="1"/>
    <col min="15625" max="15625" width="12.125" style="75" customWidth="1"/>
    <col min="15626" max="15626" width="10.125" style="75" customWidth="1"/>
    <col min="15627" max="15872" width="8.375" style="75"/>
    <col min="15873" max="15873" width="4.25" style="75" customWidth="1"/>
    <col min="15874" max="15874" width="51.375" style="75" customWidth="1"/>
    <col min="15875" max="15875" width="6.875" style="75" customWidth="1"/>
    <col min="15876" max="15876" width="5.375" style="75" customWidth="1"/>
    <col min="15877" max="15877" width="10.875" style="75" customWidth="1"/>
    <col min="15878" max="15878" width="11.75" style="75" customWidth="1"/>
    <col min="15879" max="15879" width="6.875" style="75" customWidth="1"/>
    <col min="15880" max="15880" width="11.875" style="75" customWidth="1"/>
    <col min="15881" max="15881" width="12.125" style="75" customWidth="1"/>
    <col min="15882" max="15882" width="10.125" style="75" customWidth="1"/>
    <col min="15883" max="16128" width="8.375" style="75"/>
    <col min="16129" max="16129" width="4.25" style="75" customWidth="1"/>
    <col min="16130" max="16130" width="51.375" style="75" customWidth="1"/>
    <col min="16131" max="16131" width="6.875" style="75" customWidth="1"/>
    <col min="16132" max="16132" width="5.375" style="75" customWidth="1"/>
    <col min="16133" max="16133" width="10.875" style="75" customWidth="1"/>
    <col min="16134" max="16134" width="11.75" style="75" customWidth="1"/>
    <col min="16135" max="16135" width="6.875" style="75" customWidth="1"/>
    <col min="16136" max="16136" width="11.875" style="75" customWidth="1"/>
    <col min="16137" max="16137" width="12.125" style="75" customWidth="1"/>
    <col min="16138" max="16138" width="10.125" style="75" customWidth="1"/>
    <col min="16139" max="16384" width="8.375" style="75"/>
  </cols>
  <sheetData>
    <row r="1" spans="1:228" s="61" customFormat="1" ht="30.6" customHeight="1" x14ac:dyDescent="0.25">
      <c r="A1" s="121" t="s">
        <v>44</v>
      </c>
      <c r="B1" s="122"/>
      <c r="C1" s="121" t="s">
        <v>0</v>
      </c>
      <c r="D1" s="121"/>
      <c r="E1" s="121"/>
      <c r="F1" s="121"/>
      <c r="G1" s="121"/>
      <c r="H1" s="121"/>
      <c r="I1" s="121"/>
      <c r="J1" s="121"/>
    </row>
    <row r="2" spans="1:228" ht="27.95" customHeight="1" x14ac:dyDescent="0.25">
      <c r="A2" s="123" t="s">
        <v>6</v>
      </c>
      <c r="B2" s="123"/>
      <c r="C2" s="123"/>
      <c r="D2" s="123"/>
      <c r="E2" s="123"/>
      <c r="F2" s="123"/>
      <c r="G2" s="123"/>
      <c r="H2" s="123"/>
      <c r="I2" s="123"/>
      <c r="J2" s="123"/>
    </row>
    <row r="3" spans="1:228" ht="36" customHeight="1" x14ac:dyDescent="0.25">
      <c r="A3" s="121" t="s">
        <v>58</v>
      </c>
      <c r="B3" s="121"/>
      <c r="C3" s="121"/>
      <c r="D3" s="121"/>
      <c r="E3" s="121"/>
      <c r="F3" s="121"/>
      <c r="G3" s="121"/>
      <c r="H3" s="121"/>
      <c r="I3" s="121"/>
      <c r="J3" s="121"/>
    </row>
    <row r="4" spans="1:228" s="76" customFormat="1" ht="21" customHeight="1" x14ac:dyDescent="0.25">
      <c r="A4" s="124" t="s">
        <v>56</v>
      </c>
      <c r="B4" s="124"/>
      <c r="C4" s="124"/>
      <c r="D4" s="124"/>
      <c r="E4" s="124"/>
      <c r="F4" s="124"/>
      <c r="G4" s="124"/>
      <c r="H4" s="124"/>
      <c r="I4" s="124"/>
      <c r="J4" s="124"/>
    </row>
    <row r="5" spans="1:228" ht="9" customHeight="1" x14ac:dyDescent="0.25">
      <c r="A5" s="29"/>
      <c r="B5" s="77"/>
      <c r="C5" s="29"/>
      <c r="D5" s="84"/>
      <c r="E5" s="29"/>
      <c r="F5" s="29"/>
      <c r="G5" s="29"/>
    </row>
    <row r="6" spans="1:228" s="49" customFormat="1" ht="18.600000000000001" customHeight="1" x14ac:dyDescent="0.25">
      <c r="A6" s="125" t="s">
        <v>4</v>
      </c>
      <c r="B6" s="126" t="s">
        <v>25</v>
      </c>
      <c r="C6" s="126" t="s">
        <v>26</v>
      </c>
      <c r="D6" s="127" t="s">
        <v>27</v>
      </c>
      <c r="E6" s="127" t="s">
        <v>28</v>
      </c>
      <c r="F6" s="127" t="s">
        <v>9</v>
      </c>
      <c r="G6" s="128" t="s">
        <v>29</v>
      </c>
      <c r="H6" s="129"/>
      <c r="I6" s="130"/>
      <c r="J6" s="127" t="s">
        <v>8</v>
      </c>
    </row>
    <row r="7" spans="1:228" s="49" customFormat="1" ht="31.5" x14ac:dyDescent="0.25">
      <c r="A7" s="125"/>
      <c r="B7" s="126"/>
      <c r="C7" s="126"/>
      <c r="D7" s="127"/>
      <c r="E7" s="127"/>
      <c r="F7" s="127"/>
      <c r="G7" s="127" t="s">
        <v>30</v>
      </c>
      <c r="H7" s="127"/>
      <c r="I7" s="67" t="s">
        <v>31</v>
      </c>
      <c r="J7" s="127"/>
    </row>
    <row r="8" spans="1:228" s="49" customFormat="1" ht="36.6" customHeight="1" x14ac:dyDescent="0.25">
      <c r="A8" s="125"/>
      <c r="B8" s="126"/>
      <c r="C8" s="126"/>
      <c r="D8" s="127"/>
      <c r="E8" s="127"/>
      <c r="F8" s="127"/>
      <c r="G8" s="67" t="s">
        <v>32</v>
      </c>
      <c r="H8" s="67" t="s">
        <v>33</v>
      </c>
      <c r="I8" s="67"/>
      <c r="J8" s="67"/>
    </row>
    <row r="9" spans="1:228" s="49" customFormat="1" ht="22.5" customHeight="1" x14ac:dyDescent="0.25">
      <c r="A9" s="65" t="s">
        <v>14</v>
      </c>
      <c r="B9" s="31" t="s">
        <v>49</v>
      </c>
      <c r="C9" s="66"/>
      <c r="D9" s="67"/>
      <c r="E9" s="67"/>
      <c r="F9" s="96">
        <f>+SUM(F10:F15)</f>
        <v>98505000</v>
      </c>
      <c r="G9" s="96"/>
      <c r="H9" s="96">
        <f t="shared" ref="H9" si="0">+SUM(H10:H15)</f>
        <v>98505000</v>
      </c>
      <c r="I9" s="67"/>
      <c r="J9" s="67"/>
    </row>
    <row r="10" spans="1:228" s="80" customFormat="1" ht="252" x14ac:dyDescent="0.25">
      <c r="A10" s="36">
        <v>1</v>
      </c>
      <c r="B10" s="78" t="s">
        <v>45</v>
      </c>
      <c r="C10" s="37" t="str">
        <f>'[1]Chi phí thiết bị'!C9</f>
        <v>Bộ</v>
      </c>
      <c r="D10" s="38">
        <v>1</v>
      </c>
      <c r="E10" s="94">
        <v>29150000</v>
      </c>
      <c r="F10" s="94">
        <f t="shared" ref="F10:F15" si="1">D10*E10</f>
        <v>29150000</v>
      </c>
      <c r="G10" s="39">
        <v>1</v>
      </c>
      <c r="H10" s="94">
        <f>F10*G10</f>
        <v>29150000</v>
      </c>
      <c r="I10" s="40"/>
      <c r="J10" s="79"/>
    </row>
    <row r="11" spans="1:228" s="80" customFormat="1" ht="236.25" x14ac:dyDescent="0.25">
      <c r="A11" s="36">
        <v>2</v>
      </c>
      <c r="B11" s="78" t="s">
        <v>46</v>
      </c>
      <c r="C11" s="37" t="str">
        <f>'[1]Chi phí thiết bị'!C10</f>
        <v>Bộ</v>
      </c>
      <c r="D11" s="38">
        <f>'[1]Chi phí thiết bị'!D10</f>
        <v>1</v>
      </c>
      <c r="E11" s="94">
        <v>18700000</v>
      </c>
      <c r="F11" s="94">
        <f t="shared" si="1"/>
        <v>18700000</v>
      </c>
      <c r="G11" s="39">
        <v>1</v>
      </c>
      <c r="H11" s="94">
        <f t="shared" ref="H11:H15" si="2">F11*G11</f>
        <v>18700000</v>
      </c>
      <c r="I11" s="40"/>
      <c r="J11" s="79"/>
    </row>
    <row r="12" spans="1:228" s="80" customFormat="1" ht="330.75" x14ac:dyDescent="0.25">
      <c r="A12" s="36">
        <v>3</v>
      </c>
      <c r="B12" s="78" t="s">
        <v>47</v>
      </c>
      <c r="C12" s="37" t="str">
        <f>'[1]Chi phí thiết bị'!C15</f>
        <v>Chiếc</v>
      </c>
      <c r="D12" s="38">
        <f>'[1]Chi phí thiết bị'!D15</f>
        <v>5</v>
      </c>
      <c r="E12" s="94">
        <v>8250000</v>
      </c>
      <c r="F12" s="94">
        <f t="shared" si="1"/>
        <v>41250000</v>
      </c>
      <c r="G12" s="39">
        <v>1</v>
      </c>
      <c r="H12" s="94">
        <f t="shared" si="2"/>
        <v>41250000</v>
      </c>
      <c r="I12" s="40"/>
      <c r="J12" s="79"/>
    </row>
    <row r="13" spans="1:228" s="80" customFormat="1" ht="346.5" x14ac:dyDescent="0.25">
      <c r="A13" s="36">
        <v>4</v>
      </c>
      <c r="B13" s="78" t="s">
        <v>48</v>
      </c>
      <c r="C13" s="37" t="str">
        <f>'[1]Chi phí thiết bị'!C16</f>
        <v>Chiếc</v>
      </c>
      <c r="D13" s="38">
        <f>'[1]Chi phí thiết bị'!D16</f>
        <v>1</v>
      </c>
      <c r="E13" s="94">
        <v>7590000</v>
      </c>
      <c r="F13" s="94">
        <f t="shared" si="1"/>
        <v>7590000</v>
      </c>
      <c r="G13" s="39">
        <v>1</v>
      </c>
      <c r="H13" s="94">
        <f t="shared" si="2"/>
        <v>7590000</v>
      </c>
      <c r="I13" s="40"/>
      <c r="J13" s="79"/>
    </row>
    <row r="14" spans="1:228" s="80" customFormat="1" ht="78.75" x14ac:dyDescent="0.25">
      <c r="A14" s="36">
        <v>5</v>
      </c>
      <c r="B14" s="78" t="s">
        <v>35</v>
      </c>
      <c r="C14" s="37" t="str">
        <f>'[1]Chi phí thiết bị'!C17</f>
        <v>Sim</v>
      </c>
      <c r="D14" s="38">
        <f>'[1]Chi phí thiết bị'!D17</f>
        <v>1</v>
      </c>
      <c r="E14" s="94">
        <v>715000</v>
      </c>
      <c r="F14" s="94">
        <f t="shared" si="1"/>
        <v>715000</v>
      </c>
      <c r="G14" s="39">
        <v>1</v>
      </c>
      <c r="H14" s="94">
        <f t="shared" si="2"/>
        <v>715000</v>
      </c>
      <c r="I14" s="40"/>
      <c r="J14" s="79"/>
    </row>
    <row r="15" spans="1:228" s="80" customFormat="1" ht="31.5" x14ac:dyDescent="0.25">
      <c r="A15" s="36">
        <v>6</v>
      </c>
      <c r="B15" s="78" t="s">
        <v>36</v>
      </c>
      <c r="C15" s="41" t="s">
        <v>37</v>
      </c>
      <c r="D15" s="90">
        <v>1</v>
      </c>
      <c r="E15" s="94">
        <v>1100000</v>
      </c>
      <c r="F15" s="94">
        <f t="shared" si="1"/>
        <v>1100000</v>
      </c>
      <c r="G15" s="39">
        <v>1</v>
      </c>
      <c r="H15" s="94">
        <f t="shared" si="2"/>
        <v>1100000</v>
      </c>
      <c r="I15" s="40"/>
      <c r="J15" s="79"/>
    </row>
    <row r="16" spans="1:228" s="43" customFormat="1" ht="31.5" x14ac:dyDescent="0.25">
      <c r="A16" s="66" t="s">
        <v>17</v>
      </c>
      <c r="B16" s="31" t="s">
        <v>18</v>
      </c>
      <c r="C16" s="66"/>
      <c r="D16" s="67"/>
      <c r="E16" s="22"/>
      <c r="F16" s="22">
        <f>F17+F25+F28</f>
        <v>220733000</v>
      </c>
      <c r="G16" s="22"/>
      <c r="H16" s="22">
        <f>H17+H25+H28</f>
        <v>48393000</v>
      </c>
      <c r="I16" s="22">
        <f>I17+I25+I28</f>
        <v>172340000</v>
      </c>
      <c r="J16" s="2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row>
    <row r="17" spans="1:228" s="44" customFormat="1" ht="18" customHeight="1" x14ac:dyDescent="0.25">
      <c r="A17" s="66" t="s">
        <v>15</v>
      </c>
      <c r="B17" s="31" t="s">
        <v>50</v>
      </c>
      <c r="C17" s="66"/>
      <c r="D17" s="67"/>
      <c r="E17" s="22"/>
      <c r="F17" s="22">
        <f>SUM(F18:F24)</f>
        <v>55373000</v>
      </c>
      <c r="G17" s="22"/>
      <c r="H17" s="22">
        <f>SUM(H18:H24)</f>
        <v>34893000</v>
      </c>
      <c r="I17" s="22">
        <f>SUM(I18:I24)</f>
        <v>20480000</v>
      </c>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row>
    <row r="18" spans="1:228" s="49" customFormat="1" ht="236.25" x14ac:dyDescent="0.25">
      <c r="A18" s="32">
        <v>1</v>
      </c>
      <c r="B18" s="45" t="s">
        <v>70</v>
      </c>
      <c r="C18" s="35" t="s">
        <v>38</v>
      </c>
      <c r="D18" s="85">
        <v>1</v>
      </c>
      <c r="E18" s="24">
        <v>11607000</v>
      </c>
      <c r="F18" s="24">
        <f>D18*E18</f>
        <v>11607000</v>
      </c>
      <c r="G18" s="34">
        <v>1</v>
      </c>
      <c r="H18" s="46">
        <f>F18*G18</f>
        <v>11607000</v>
      </c>
      <c r="I18" s="34"/>
      <c r="J18" s="47"/>
      <c r="K18" s="53"/>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c r="FQ18" s="48"/>
      <c r="FR18" s="48"/>
      <c r="FS18" s="48"/>
      <c r="FT18" s="48"/>
      <c r="FU18" s="48"/>
      <c r="FV18" s="48"/>
      <c r="FW18" s="48"/>
      <c r="FX18" s="48"/>
      <c r="FY18" s="48"/>
      <c r="FZ18" s="48"/>
      <c r="GA18" s="48"/>
      <c r="GB18" s="48"/>
      <c r="GC18" s="48"/>
      <c r="GD18" s="48"/>
      <c r="GE18" s="48"/>
      <c r="GF18" s="48"/>
      <c r="GG18" s="48"/>
      <c r="GH18" s="48"/>
      <c r="GI18" s="48"/>
      <c r="GJ18" s="48"/>
      <c r="GK18" s="48"/>
      <c r="GL18" s="48"/>
      <c r="GM18" s="48"/>
      <c r="GN18" s="48"/>
      <c r="GO18" s="48"/>
      <c r="GP18" s="48"/>
      <c r="GQ18" s="48"/>
      <c r="GR18" s="48"/>
      <c r="GS18" s="48"/>
      <c r="GT18" s="48"/>
      <c r="GU18" s="48"/>
      <c r="GV18" s="48"/>
      <c r="GW18" s="48"/>
      <c r="GX18" s="48"/>
      <c r="GY18" s="48"/>
      <c r="GZ18" s="48"/>
      <c r="HA18" s="48"/>
      <c r="HB18" s="48"/>
      <c r="HC18" s="48"/>
      <c r="HD18" s="48"/>
      <c r="HE18" s="48"/>
      <c r="HF18" s="48"/>
      <c r="HG18" s="48"/>
      <c r="HH18" s="48"/>
      <c r="HI18" s="48"/>
      <c r="HJ18" s="48"/>
      <c r="HK18" s="48"/>
      <c r="HL18" s="48"/>
      <c r="HM18" s="48"/>
      <c r="HN18" s="48"/>
      <c r="HO18" s="48"/>
      <c r="HP18" s="48"/>
      <c r="HQ18" s="48"/>
      <c r="HR18" s="48"/>
      <c r="HS18" s="48"/>
      <c r="HT18" s="48"/>
    </row>
    <row r="19" spans="1:228" s="49" customFormat="1" ht="393.75" x14ac:dyDescent="0.25">
      <c r="A19" s="32">
        <v>2</v>
      </c>
      <c r="B19" s="50" t="s">
        <v>51</v>
      </c>
      <c r="C19" s="32" t="s">
        <v>39</v>
      </c>
      <c r="D19" s="33">
        <v>1</v>
      </c>
      <c r="E19" s="23">
        <v>15000000</v>
      </c>
      <c r="F19" s="23">
        <f>D19*E19</f>
        <v>15000000</v>
      </c>
      <c r="G19" s="34"/>
      <c r="H19" s="46"/>
      <c r="I19" s="51">
        <f>F19</f>
        <v>15000000</v>
      </c>
      <c r="J19" s="47"/>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48"/>
      <c r="CL19" s="48"/>
      <c r="CM19" s="48"/>
      <c r="CN19" s="48"/>
      <c r="CO19" s="48"/>
      <c r="CP19" s="48"/>
      <c r="CQ19" s="48"/>
      <c r="CR19" s="48"/>
      <c r="CS19" s="48"/>
      <c r="CT19" s="48"/>
      <c r="CU19" s="48"/>
      <c r="CV19" s="48"/>
      <c r="CW19" s="48"/>
      <c r="CX19" s="48"/>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c r="FQ19" s="48"/>
      <c r="FR19" s="48"/>
      <c r="FS19" s="48"/>
      <c r="FT19" s="48"/>
      <c r="FU19" s="48"/>
      <c r="FV19" s="48"/>
      <c r="FW19" s="48"/>
      <c r="FX19" s="48"/>
      <c r="FY19" s="48"/>
      <c r="FZ19" s="48"/>
      <c r="GA19" s="48"/>
      <c r="GB19" s="48"/>
      <c r="GC19" s="48"/>
      <c r="GD19" s="48"/>
      <c r="GE19" s="48"/>
      <c r="GF19" s="48"/>
      <c r="GG19" s="48"/>
      <c r="GH19" s="48"/>
      <c r="GI19" s="48"/>
      <c r="GJ19" s="48"/>
      <c r="GK19" s="48"/>
      <c r="GL19" s="48"/>
      <c r="GM19" s="48"/>
      <c r="GN19" s="48"/>
      <c r="GO19" s="48"/>
      <c r="GP19" s="48"/>
      <c r="GQ19" s="48"/>
      <c r="GR19" s="48"/>
      <c r="GS19" s="48"/>
      <c r="GT19" s="48"/>
      <c r="GU19" s="48"/>
      <c r="GV19" s="48"/>
      <c r="GW19" s="48"/>
      <c r="GX19" s="48"/>
      <c r="GY19" s="48"/>
      <c r="GZ19" s="48"/>
      <c r="HA19" s="48"/>
      <c r="HB19" s="48"/>
      <c r="HC19" s="48"/>
      <c r="HD19" s="48"/>
      <c r="HE19" s="48"/>
      <c r="HF19" s="48"/>
      <c r="HG19" s="48"/>
      <c r="HH19" s="48"/>
      <c r="HI19" s="48"/>
      <c r="HJ19" s="48"/>
      <c r="HK19" s="48"/>
      <c r="HL19" s="48"/>
      <c r="HM19" s="48"/>
      <c r="HN19" s="48"/>
      <c r="HO19" s="48"/>
      <c r="HP19" s="48"/>
      <c r="HQ19" s="48"/>
      <c r="HR19" s="48"/>
      <c r="HS19" s="48"/>
      <c r="HT19" s="48"/>
    </row>
    <row r="20" spans="1:228" s="49" customFormat="1" ht="204.75" x14ac:dyDescent="0.25">
      <c r="A20" s="32">
        <v>3</v>
      </c>
      <c r="B20" s="45" t="s">
        <v>71</v>
      </c>
      <c r="C20" s="32" t="s">
        <v>38</v>
      </c>
      <c r="D20" s="86">
        <v>1</v>
      </c>
      <c r="E20" s="23">
        <v>12986000</v>
      </c>
      <c r="F20" s="23">
        <f>E20*D20</f>
        <v>12986000</v>
      </c>
      <c r="G20" s="34">
        <v>1</v>
      </c>
      <c r="H20" s="23">
        <f>F20*G20</f>
        <v>12986000</v>
      </c>
      <c r="I20" s="34"/>
      <c r="J20" s="47"/>
      <c r="K20" s="48"/>
      <c r="L20" s="53"/>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c r="FQ20" s="48"/>
      <c r="FR20" s="48"/>
      <c r="FS20" s="48"/>
      <c r="FT20" s="48"/>
      <c r="FU20" s="48"/>
      <c r="FV20" s="48"/>
      <c r="FW20" s="48"/>
      <c r="FX20" s="48"/>
      <c r="FY20" s="48"/>
      <c r="FZ20" s="48"/>
      <c r="GA20" s="48"/>
      <c r="GB20" s="48"/>
      <c r="GC20" s="48"/>
      <c r="GD20" s="48"/>
      <c r="GE20" s="48"/>
      <c r="GF20" s="48"/>
      <c r="GG20" s="48"/>
      <c r="GH20" s="48"/>
      <c r="GI20" s="48"/>
      <c r="GJ20" s="48"/>
      <c r="GK20" s="48"/>
      <c r="GL20" s="48"/>
      <c r="GM20" s="48"/>
      <c r="GN20" s="48"/>
      <c r="GO20" s="48"/>
      <c r="GP20" s="48"/>
      <c r="GQ20" s="48"/>
      <c r="GR20" s="48"/>
      <c r="GS20" s="48"/>
      <c r="GT20" s="48"/>
      <c r="GU20" s="48"/>
      <c r="GV20" s="48"/>
      <c r="GW20" s="48"/>
      <c r="GX20" s="48"/>
      <c r="GY20" s="48"/>
      <c r="GZ20" s="48"/>
      <c r="HA20" s="48"/>
      <c r="HB20" s="48"/>
      <c r="HC20" s="48"/>
      <c r="HD20" s="48"/>
      <c r="HE20" s="48"/>
      <c r="HF20" s="48"/>
      <c r="HG20" s="48"/>
      <c r="HH20" s="48"/>
      <c r="HI20" s="48"/>
      <c r="HJ20" s="48"/>
      <c r="HK20" s="48"/>
      <c r="HL20" s="48"/>
      <c r="HM20" s="48"/>
      <c r="HN20" s="48"/>
      <c r="HO20" s="48"/>
      <c r="HP20" s="48"/>
      <c r="HQ20" s="48"/>
      <c r="HR20" s="48"/>
      <c r="HS20" s="48"/>
      <c r="HT20" s="48"/>
    </row>
    <row r="21" spans="1:228" s="49" customFormat="1" ht="189" x14ac:dyDescent="0.25">
      <c r="A21" s="32">
        <v>4</v>
      </c>
      <c r="B21" s="45" t="s">
        <v>52</v>
      </c>
      <c r="C21" s="32" t="s">
        <v>39</v>
      </c>
      <c r="D21" s="86">
        <v>1</v>
      </c>
      <c r="E21" s="23">
        <v>4000000</v>
      </c>
      <c r="F21" s="23">
        <f>E21*D21</f>
        <v>4000000</v>
      </c>
      <c r="G21" s="34">
        <v>1</v>
      </c>
      <c r="H21" s="23">
        <f>F21*G21</f>
        <v>4000000</v>
      </c>
      <c r="I21" s="34"/>
      <c r="J21" s="47"/>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c r="FQ21" s="48"/>
      <c r="FR21" s="48"/>
      <c r="FS21" s="48"/>
      <c r="FT21" s="48"/>
      <c r="FU21" s="48"/>
      <c r="FV21" s="48"/>
      <c r="FW21" s="48"/>
      <c r="FX21" s="48"/>
      <c r="FY21" s="48"/>
      <c r="FZ21" s="48"/>
      <c r="GA21" s="48"/>
      <c r="GB21" s="48"/>
      <c r="GC21" s="48"/>
      <c r="GD21" s="48"/>
      <c r="GE21" s="48"/>
      <c r="GF21" s="48"/>
      <c r="GG21" s="48"/>
      <c r="GH21" s="48"/>
      <c r="GI21" s="48"/>
      <c r="GJ21" s="48"/>
      <c r="GK21" s="48"/>
      <c r="GL21" s="48"/>
      <c r="GM21" s="48"/>
      <c r="GN21" s="48"/>
      <c r="GO21" s="48"/>
      <c r="GP21" s="48"/>
      <c r="GQ21" s="48"/>
      <c r="GR21" s="48"/>
      <c r="GS21" s="48"/>
      <c r="GT21" s="48"/>
      <c r="GU21" s="48"/>
      <c r="GV21" s="48"/>
      <c r="GW21" s="48"/>
      <c r="GX21" s="48"/>
      <c r="GY21" s="48"/>
      <c r="GZ21" s="48"/>
      <c r="HA21" s="48"/>
      <c r="HB21" s="48"/>
      <c r="HC21" s="48"/>
      <c r="HD21" s="48"/>
      <c r="HE21" s="48"/>
      <c r="HF21" s="48"/>
      <c r="HG21" s="48"/>
      <c r="HH21" s="48"/>
      <c r="HI21" s="48"/>
      <c r="HJ21" s="48"/>
      <c r="HK21" s="48"/>
      <c r="HL21" s="48"/>
      <c r="HM21" s="48"/>
      <c r="HN21" s="48"/>
      <c r="HO21" s="48"/>
      <c r="HP21" s="48"/>
      <c r="HQ21" s="48"/>
      <c r="HR21" s="48"/>
      <c r="HS21" s="48"/>
      <c r="HT21" s="48"/>
    </row>
    <row r="22" spans="1:228" s="49" customFormat="1" ht="189" x14ac:dyDescent="0.25">
      <c r="A22" s="32">
        <v>5</v>
      </c>
      <c r="B22" s="45" t="s">
        <v>72</v>
      </c>
      <c r="C22" s="32" t="s">
        <v>34</v>
      </c>
      <c r="D22" s="86">
        <v>1</v>
      </c>
      <c r="E22" s="23">
        <v>3500000</v>
      </c>
      <c r="F22" s="23">
        <f>E22*D22</f>
        <v>3500000</v>
      </c>
      <c r="G22" s="34"/>
      <c r="H22" s="23"/>
      <c r="I22" s="51">
        <f>F22</f>
        <v>3500000</v>
      </c>
      <c r="J22" s="47"/>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row>
    <row r="23" spans="1:228" s="49" customFormat="1" ht="173.25" x14ac:dyDescent="0.25">
      <c r="A23" s="32">
        <v>6</v>
      </c>
      <c r="B23" s="50" t="s">
        <v>63</v>
      </c>
      <c r="C23" s="32" t="s">
        <v>34</v>
      </c>
      <c r="D23" s="33">
        <v>3</v>
      </c>
      <c r="E23" s="23">
        <v>2100000</v>
      </c>
      <c r="F23" s="23">
        <f>D23*E23</f>
        <v>6300000</v>
      </c>
      <c r="G23" s="34">
        <v>1</v>
      </c>
      <c r="H23" s="46">
        <f>F23*G23</f>
        <v>6300000</v>
      </c>
      <c r="I23" s="34"/>
      <c r="J23" s="47"/>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c r="CR23" s="48"/>
      <c r="CS23" s="48"/>
      <c r="CT23" s="48"/>
      <c r="CU23" s="48"/>
      <c r="CV23" s="48"/>
      <c r="CW23" s="48"/>
      <c r="CX23" s="48"/>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c r="FQ23" s="48"/>
      <c r="FR23" s="48"/>
      <c r="FS23" s="48"/>
      <c r="FT23" s="48"/>
      <c r="FU23" s="48"/>
      <c r="FV23" s="48"/>
      <c r="FW23" s="48"/>
      <c r="FX23" s="48"/>
      <c r="FY23" s="48"/>
      <c r="FZ23" s="48"/>
      <c r="GA23" s="48"/>
      <c r="GB23" s="48"/>
      <c r="GC23" s="48"/>
      <c r="GD23" s="48"/>
      <c r="GE23" s="48"/>
      <c r="GF23" s="48"/>
      <c r="GG23" s="48"/>
      <c r="GH23" s="48"/>
      <c r="GI23" s="48"/>
      <c r="GJ23" s="48"/>
      <c r="GK23" s="48"/>
      <c r="GL23" s="48"/>
      <c r="GM23" s="48"/>
      <c r="GN23" s="48"/>
      <c r="GO23" s="48"/>
      <c r="GP23" s="48"/>
      <c r="GQ23" s="48"/>
      <c r="GR23" s="48"/>
      <c r="GS23" s="48"/>
      <c r="GT23" s="48"/>
      <c r="GU23" s="48"/>
      <c r="GV23" s="48"/>
      <c r="GW23" s="48"/>
      <c r="GX23" s="48"/>
      <c r="GY23" s="48"/>
      <c r="GZ23" s="48"/>
      <c r="HA23" s="48"/>
      <c r="HB23" s="48"/>
      <c r="HC23" s="48"/>
      <c r="HD23" s="48"/>
      <c r="HE23" s="48"/>
      <c r="HF23" s="48"/>
      <c r="HG23" s="48"/>
      <c r="HH23" s="48"/>
      <c r="HI23" s="48"/>
      <c r="HJ23" s="48"/>
      <c r="HK23" s="48"/>
      <c r="HL23" s="48"/>
      <c r="HM23" s="48"/>
      <c r="HN23" s="48"/>
      <c r="HO23" s="48"/>
      <c r="HP23" s="48"/>
      <c r="HQ23" s="48"/>
      <c r="HR23" s="48"/>
      <c r="HS23" s="48"/>
      <c r="HT23" s="48"/>
    </row>
    <row r="24" spans="1:228" s="49" customFormat="1" ht="31.5" x14ac:dyDescent="0.25">
      <c r="A24" s="32">
        <v>7</v>
      </c>
      <c r="B24" s="45" t="s">
        <v>53</v>
      </c>
      <c r="C24" s="35" t="s">
        <v>38</v>
      </c>
      <c r="D24" s="85">
        <v>1</v>
      </c>
      <c r="E24" s="24">
        <v>1980000</v>
      </c>
      <c r="F24" s="24">
        <f>E24*D24</f>
        <v>1980000</v>
      </c>
      <c r="G24" s="34"/>
      <c r="H24" s="25"/>
      <c r="I24" s="51">
        <f>F24</f>
        <v>1980000</v>
      </c>
      <c r="J24" s="47"/>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c r="CR24" s="48"/>
      <c r="CS24" s="48"/>
      <c r="CT24" s="48"/>
      <c r="CU24" s="48"/>
      <c r="CV24" s="48"/>
      <c r="CW24" s="48"/>
      <c r="CX24" s="48"/>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c r="FQ24" s="48"/>
      <c r="FR24" s="48"/>
      <c r="FS24" s="48"/>
      <c r="FT24" s="48"/>
      <c r="FU24" s="48"/>
      <c r="FV24" s="48"/>
      <c r="FW24" s="48"/>
      <c r="FX24" s="48"/>
      <c r="FY24" s="48"/>
      <c r="FZ24" s="48"/>
      <c r="GA24" s="48"/>
      <c r="GB24" s="48"/>
      <c r="GC24" s="48"/>
      <c r="GD24" s="48"/>
      <c r="GE24" s="48"/>
      <c r="GF24" s="48"/>
      <c r="GG24" s="48"/>
      <c r="GH24" s="48"/>
      <c r="GI24" s="48"/>
      <c r="GJ24" s="48"/>
      <c r="GK24" s="48"/>
      <c r="GL24" s="48"/>
      <c r="GM24" s="48"/>
      <c r="GN24" s="48"/>
      <c r="GO24" s="48"/>
      <c r="GP24" s="48"/>
      <c r="GQ24" s="48"/>
      <c r="GR24" s="48"/>
      <c r="GS24" s="48"/>
      <c r="GT24" s="48"/>
      <c r="GU24" s="48"/>
      <c r="GV24" s="48"/>
      <c r="GW24" s="48"/>
      <c r="GX24" s="48"/>
      <c r="GY24" s="48"/>
      <c r="GZ24" s="48"/>
      <c r="HA24" s="48"/>
      <c r="HB24" s="48"/>
      <c r="HC24" s="48"/>
      <c r="HD24" s="48"/>
      <c r="HE24" s="48"/>
      <c r="HF24" s="48"/>
      <c r="HG24" s="48"/>
      <c r="HH24" s="48"/>
      <c r="HI24" s="48"/>
      <c r="HJ24" s="48"/>
      <c r="HK24" s="48"/>
      <c r="HL24" s="48"/>
      <c r="HM24" s="48"/>
      <c r="HN24" s="48"/>
      <c r="HO24" s="48"/>
      <c r="HP24" s="48"/>
      <c r="HQ24" s="48"/>
      <c r="HR24" s="48"/>
      <c r="HS24" s="48"/>
      <c r="HT24" s="48"/>
    </row>
    <row r="25" spans="1:228" s="44" customFormat="1" ht="15.75" x14ac:dyDescent="0.25">
      <c r="A25" s="66" t="s">
        <v>16</v>
      </c>
      <c r="B25" s="31" t="s">
        <v>19</v>
      </c>
      <c r="C25" s="66"/>
      <c r="D25" s="67"/>
      <c r="E25" s="22"/>
      <c r="F25" s="22">
        <f>SUM(F26:F27)</f>
        <v>151860000</v>
      </c>
      <c r="G25" s="22">
        <f>SUM(G26:G27)</f>
        <v>0</v>
      </c>
      <c r="H25" s="22">
        <f>SUM(H26:H27)</f>
        <v>0</v>
      </c>
      <c r="I25" s="22">
        <f>SUM(I26:I27)</f>
        <v>151860000</v>
      </c>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row>
    <row r="26" spans="1:228" s="48" customFormat="1" ht="15.75" x14ac:dyDescent="0.25">
      <c r="A26" s="32">
        <v>1</v>
      </c>
      <c r="B26" s="50" t="s">
        <v>40</v>
      </c>
      <c r="C26" s="32" t="s">
        <v>41</v>
      </c>
      <c r="D26" s="33">
        <v>7</v>
      </c>
      <c r="E26" s="23">
        <f>165000*12</f>
        <v>1980000</v>
      </c>
      <c r="F26" s="23">
        <f>D26*E26</f>
        <v>13860000</v>
      </c>
      <c r="G26" s="34"/>
      <c r="H26" s="51"/>
      <c r="I26" s="51">
        <f>F26</f>
        <v>13860000</v>
      </c>
      <c r="J26" s="47"/>
    </row>
    <row r="27" spans="1:228" s="48" customFormat="1" ht="409.5" x14ac:dyDescent="0.25">
      <c r="A27" s="32">
        <v>2</v>
      </c>
      <c r="B27" s="50" t="s">
        <v>59</v>
      </c>
      <c r="C27" s="32" t="s">
        <v>42</v>
      </c>
      <c r="D27" s="33">
        <v>30</v>
      </c>
      <c r="E27" s="23">
        <v>4600000</v>
      </c>
      <c r="F27" s="23">
        <f>D27*E27</f>
        <v>138000000</v>
      </c>
      <c r="G27" s="34"/>
      <c r="H27" s="51"/>
      <c r="I27" s="51">
        <f>F27</f>
        <v>138000000</v>
      </c>
      <c r="J27" s="47"/>
    </row>
    <row r="28" spans="1:228" s="49" customFormat="1" ht="47.25" x14ac:dyDescent="0.25">
      <c r="A28" s="66" t="s">
        <v>20</v>
      </c>
      <c r="B28" s="31" t="s">
        <v>57</v>
      </c>
      <c r="C28" s="32"/>
      <c r="D28" s="33"/>
      <c r="E28" s="52"/>
      <c r="F28" s="22">
        <f>F29+F30</f>
        <v>13500000</v>
      </c>
      <c r="G28" s="22"/>
      <c r="H28" s="22">
        <f t="shared" ref="H28" si="3">H29+H30</f>
        <v>13500000</v>
      </c>
      <c r="I28" s="22">
        <f>SUM(I29:I29)</f>
        <v>0</v>
      </c>
      <c r="J28" s="47"/>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48"/>
      <c r="HC28" s="48"/>
      <c r="HD28" s="48"/>
      <c r="HE28" s="48"/>
      <c r="HF28" s="48"/>
      <c r="HG28" s="48"/>
      <c r="HH28" s="48"/>
      <c r="HI28" s="48"/>
      <c r="HJ28" s="48"/>
      <c r="HK28" s="48"/>
      <c r="HL28" s="48"/>
      <c r="HM28" s="48"/>
      <c r="HN28" s="48"/>
      <c r="HO28" s="48"/>
      <c r="HP28" s="48"/>
      <c r="HQ28" s="48"/>
      <c r="HR28" s="48"/>
      <c r="HS28" s="48"/>
      <c r="HT28" s="48"/>
    </row>
    <row r="29" spans="1:228" s="49" customFormat="1" ht="204.75" x14ac:dyDescent="0.25">
      <c r="A29" s="32">
        <v>1</v>
      </c>
      <c r="B29" s="45" t="s">
        <v>54</v>
      </c>
      <c r="C29" s="32" t="s">
        <v>42</v>
      </c>
      <c r="D29" s="33">
        <v>3</v>
      </c>
      <c r="E29" s="23">
        <v>3500000</v>
      </c>
      <c r="F29" s="23">
        <f>D29*E29</f>
        <v>10500000</v>
      </c>
      <c r="G29" s="34">
        <v>1</v>
      </c>
      <c r="H29" s="46">
        <f>G29*F29</f>
        <v>10500000</v>
      </c>
      <c r="I29" s="34"/>
      <c r="J29" s="47"/>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row>
    <row r="30" spans="1:228" s="49" customFormat="1" ht="302.25" customHeight="1" x14ac:dyDescent="0.25">
      <c r="A30" s="32">
        <v>2</v>
      </c>
      <c r="B30" s="45" t="s">
        <v>55</v>
      </c>
      <c r="C30" s="32" t="s">
        <v>42</v>
      </c>
      <c r="D30" s="33">
        <v>1</v>
      </c>
      <c r="E30" s="23">
        <v>3000000</v>
      </c>
      <c r="F30" s="23">
        <f>D30*E30</f>
        <v>3000000</v>
      </c>
      <c r="G30" s="34">
        <v>1</v>
      </c>
      <c r="H30" s="46">
        <f>G30*F30</f>
        <v>3000000</v>
      </c>
      <c r="I30" s="34"/>
      <c r="J30" s="47"/>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row>
    <row r="31" spans="1:228" s="43" customFormat="1" ht="15.75" x14ac:dyDescent="0.25">
      <c r="A31" s="73" t="s">
        <v>60</v>
      </c>
      <c r="B31" s="31" t="s">
        <v>61</v>
      </c>
      <c r="C31" s="73"/>
      <c r="D31" s="74"/>
      <c r="E31" s="22"/>
      <c r="F31" s="22">
        <f>+F32</f>
        <v>3102000</v>
      </c>
      <c r="G31" s="98"/>
      <c r="H31" s="99">
        <f>+H32</f>
        <v>3102000</v>
      </c>
      <c r="I31" s="98"/>
      <c r="J31" s="44"/>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row>
    <row r="32" spans="1:228" s="49" customFormat="1" ht="15.75" x14ac:dyDescent="0.25">
      <c r="A32" s="32">
        <v>1</v>
      </c>
      <c r="B32" s="45" t="s">
        <v>62</v>
      </c>
      <c r="C32" s="32"/>
      <c r="D32" s="33"/>
      <c r="E32" s="23"/>
      <c r="F32" s="23">
        <f>ROUNDDOWN((F9+F16)*0.9%*(1+8%),-3)</f>
        <v>3102000</v>
      </c>
      <c r="G32" s="34">
        <v>1</v>
      </c>
      <c r="H32" s="46">
        <f>+F32</f>
        <v>3102000</v>
      </c>
      <c r="I32" s="34"/>
      <c r="J32" s="47"/>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row>
    <row r="33" spans="1:231" s="49" customFormat="1" ht="22.5" customHeight="1" x14ac:dyDescent="0.25">
      <c r="A33" s="126" t="s">
        <v>64</v>
      </c>
      <c r="B33" s="126"/>
      <c r="C33" s="32"/>
      <c r="D33" s="33"/>
      <c r="E33" s="32"/>
      <c r="F33" s="22">
        <f>F9+F16+F31</f>
        <v>322340000</v>
      </c>
      <c r="G33" s="22"/>
      <c r="H33" s="22">
        <f>H9+H16+H31</f>
        <v>150000000</v>
      </c>
      <c r="I33" s="22">
        <f>I9+I16+I31</f>
        <v>172340000</v>
      </c>
      <c r="J33" s="47"/>
      <c r="K33" s="53"/>
      <c r="L33" s="53"/>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row>
    <row r="34" spans="1:231" s="80" customFormat="1" ht="36" customHeight="1" x14ac:dyDescent="0.25">
      <c r="A34" s="116" t="s">
        <v>73</v>
      </c>
      <c r="B34" s="116"/>
      <c r="C34" s="116"/>
      <c r="D34" s="116"/>
      <c r="E34" s="116"/>
      <c r="F34" s="116"/>
      <c r="G34" s="116"/>
      <c r="H34" s="116"/>
      <c r="I34" s="116"/>
      <c r="J34" s="116"/>
    </row>
    <row r="35" spans="1:231" s="80" customFormat="1" ht="6" customHeight="1" x14ac:dyDescent="0.25">
      <c r="A35" s="97"/>
      <c r="B35" s="97"/>
      <c r="C35" s="97"/>
      <c r="D35" s="97"/>
      <c r="E35" s="97"/>
      <c r="F35" s="97"/>
      <c r="G35" s="97"/>
      <c r="H35" s="97"/>
      <c r="I35" s="97"/>
      <c r="J35" s="97"/>
    </row>
    <row r="36" spans="1:231" s="49" customFormat="1" ht="15.75" x14ac:dyDescent="0.25">
      <c r="A36" s="54"/>
      <c r="B36" s="54"/>
      <c r="C36" s="54"/>
      <c r="D36" s="91"/>
      <c r="E36" s="131"/>
      <c r="F36" s="131"/>
      <c r="G36" s="68"/>
      <c r="H36" s="131" t="s">
        <v>21</v>
      </c>
      <c r="I36" s="131"/>
      <c r="J36" s="131"/>
      <c r="K36" s="54"/>
      <c r="L36" s="54"/>
      <c r="Q36" s="55"/>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row>
    <row r="37" spans="1:231" s="49" customFormat="1" ht="15.75" x14ac:dyDescent="0.25">
      <c r="A37" s="56"/>
      <c r="B37" s="131" t="s">
        <v>43</v>
      </c>
      <c r="C37" s="131"/>
      <c r="D37" s="92"/>
      <c r="E37" s="131"/>
      <c r="F37" s="131"/>
      <c r="G37" s="68"/>
      <c r="H37" s="131" t="s">
        <v>24</v>
      </c>
      <c r="I37" s="131"/>
      <c r="J37" s="131"/>
      <c r="K37" s="68"/>
      <c r="L37" s="68"/>
      <c r="Q37" s="55"/>
      <c r="R37" s="55"/>
      <c r="S37" s="55"/>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48"/>
      <c r="HC37" s="48"/>
      <c r="HD37" s="48"/>
      <c r="HE37" s="48"/>
      <c r="HF37" s="48"/>
      <c r="HG37" s="48"/>
      <c r="HH37" s="48"/>
      <c r="HI37" s="48"/>
      <c r="HJ37" s="48"/>
      <c r="HK37" s="48"/>
      <c r="HL37" s="48"/>
      <c r="HM37" s="48"/>
      <c r="HN37" s="48"/>
      <c r="HO37" s="48"/>
      <c r="HP37" s="48"/>
      <c r="HQ37" s="48"/>
      <c r="HR37" s="48"/>
      <c r="HS37" s="48"/>
      <c r="HT37" s="48"/>
      <c r="HU37" s="48"/>
      <c r="HV37" s="48"/>
      <c r="HW37" s="48"/>
    </row>
    <row r="38" spans="1:231" s="49" customFormat="1" ht="15.75" x14ac:dyDescent="0.25">
      <c r="A38" s="56"/>
      <c r="B38" s="68"/>
      <c r="C38" s="68"/>
      <c r="D38" s="87"/>
      <c r="E38" s="69"/>
      <c r="F38" s="48"/>
      <c r="G38" s="95"/>
      <c r="H38" s="68"/>
      <c r="I38" s="68"/>
      <c r="J38" s="68"/>
      <c r="K38" s="68"/>
      <c r="L38" s="68"/>
      <c r="Q38" s="68"/>
      <c r="R38" s="68"/>
      <c r="S38" s="6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48"/>
      <c r="HC38" s="48"/>
      <c r="HD38" s="48"/>
      <c r="HE38" s="48"/>
      <c r="HF38" s="48"/>
      <c r="HG38" s="48"/>
      <c r="HH38" s="48"/>
      <c r="HI38" s="48"/>
      <c r="HJ38" s="48"/>
      <c r="HK38" s="48"/>
      <c r="HL38" s="48"/>
      <c r="HM38" s="48"/>
      <c r="HN38" s="48"/>
      <c r="HO38" s="48"/>
      <c r="HP38" s="48"/>
      <c r="HQ38" s="48"/>
      <c r="HR38" s="48"/>
      <c r="HS38" s="48"/>
      <c r="HT38" s="48"/>
      <c r="HU38" s="48"/>
      <c r="HV38" s="48"/>
      <c r="HW38" s="48"/>
    </row>
    <row r="39" spans="1:231" s="49" customFormat="1" ht="15.75" x14ac:dyDescent="0.25">
      <c r="A39" s="56"/>
      <c r="B39" s="56"/>
      <c r="C39" s="57"/>
      <c r="D39" s="88"/>
      <c r="E39" s="68"/>
      <c r="F39" s="48"/>
      <c r="G39" s="95"/>
      <c r="H39" s="5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48"/>
      <c r="HC39" s="48"/>
      <c r="HD39" s="48"/>
      <c r="HE39" s="48"/>
      <c r="HF39" s="48"/>
      <c r="HG39" s="48"/>
      <c r="HH39" s="48"/>
      <c r="HI39" s="48"/>
      <c r="HJ39" s="48"/>
      <c r="HK39" s="48"/>
      <c r="HL39" s="48"/>
      <c r="HM39" s="48"/>
      <c r="HN39" s="48"/>
      <c r="HO39" s="48"/>
      <c r="HP39" s="48"/>
      <c r="HQ39" s="48"/>
      <c r="HR39" s="48"/>
      <c r="HS39" s="48"/>
      <c r="HT39" s="48"/>
      <c r="HU39" s="48"/>
      <c r="HV39" s="48"/>
      <c r="HW39" s="48"/>
    </row>
    <row r="40" spans="1:231" s="49" customFormat="1" ht="15.75" x14ac:dyDescent="0.25">
      <c r="D40" s="93"/>
      <c r="F40" s="48"/>
      <c r="G40" s="95"/>
      <c r="H40" s="59"/>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48"/>
      <c r="HC40" s="48"/>
      <c r="HD40" s="48"/>
      <c r="HE40" s="48"/>
      <c r="HF40" s="48"/>
      <c r="HG40" s="48"/>
      <c r="HH40" s="48"/>
      <c r="HI40" s="48"/>
      <c r="HJ40" s="48"/>
      <c r="HK40" s="48"/>
      <c r="HL40" s="48"/>
      <c r="HM40" s="48"/>
      <c r="HN40" s="48"/>
      <c r="HO40" s="48"/>
      <c r="HP40" s="48"/>
      <c r="HQ40" s="48"/>
      <c r="HR40" s="48"/>
      <c r="HS40" s="48"/>
      <c r="HT40" s="48"/>
      <c r="HU40" s="48"/>
      <c r="HV40" s="48"/>
      <c r="HW40" s="48"/>
    </row>
    <row r="41" spans="1:231" s="49" customFormat="1" ht="15.75" x14ac:dyDescent="0.25">
      <c r="D41" s="93"/>
      <c r="F41" s="48"/>
      <c r="G41" s="95"/>
      <c r="H41" s="59"/>
      <c r="L41" s="59"/>
      <c r="S41" s="59"/>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48"/>
      <c r="HC41" s="48"/>
      <c r="HD41" s="48"/>
      <c r="HE41" s="48"/>
      <c r="HF41" s="48"/>
      <c r="HG41" s="48"/>
      <c r="HH41" s="48"/>
      <c r="HI41" s="48"/>
      <c r="HJ41" s="48"/>
      <c r="HK41" s="48"/>
      <c r="HL41" s="48"/>
      <c r="HM41" s="48"/>
      <c r="HN41" s="48"/>
      <c r="HO41" s="48"/>
      <c r="HP41" s="48"/>
      <c r="HQ41" s="48"/>
      <c r="HR41" s="48"/>
      <c r="HS41" s="48"/>
      <c r="HT41" s="48"/>
      <c r="HU41" s="48"/>
      <c r="HV41" s="48"/>
      <c r="HW41" s="48"/>
    </row>
    <row r="42" spans="1:231" s="69" customFormat="1" ht="15.75" x14ac:dyDescent="0.25">
      <c r="C42" s="43"/>
      <c r="D42" s="92"/>
      <c r="E42" s="132"/>
      <c r="F42" s="132"/>
      <c r="H42" s="132"/>
      <c r="I42" s="132"/>
      <c r="J42" s="132"/>
      <c r="Q42" s="43"/>
      <c r="R42" s="43"/>
      <c r="S42" s="43"/>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c r="FS42" s="60"/>
      <c r="FT42" s="60"/>
      <c r="FU42" s="60"/>
      <c r="FV42" s="60"/>
      <c r="FW42" s="60"/>
      <c r="FX42" s="60"/>
      <c r="FY42" s="60"/>
      <c r="FZ42" s="60"/>
      <c r="GA42" s="60"/>
      <c r="GB42" s="60"/>
      <c r="GC42" s="60"/>
      <c r="GD42" s="60"/>
      <c r="GE42" s="60"/>
      <c r="GF42" s="60"/>
      <c r="GG42" s="60"/>
      <c r="GH42" s="60"/>
      <c r="GI42" s="60"/>
      <c r="GJ42" s="60"/>
      <c r="GK42" s="60"/>
      <c r="GL42" s="60"/>
      <c r="GM42" s="60"/>
      <c r="GN42" s="60"/>
      <c r="GO42" s="60"/>
      <c r="GP42" s="60"/>
      <c r="GQ42" s="60"/>
      <c r="GR42" s="60"/>
      <c r="GS42" s="60"/>
      <c r="GT42" s="60"/>
      <c r="GU42" s="60"/>
      <c r="GV42" s="60"/>
      <c r="GW42" s="60"/>
      <c r="GX42" s="60"/>
      <c r="GY42" s="60"/>
      <c r="GZ42" s="60"/>
      <c r="HA42" s="60"/>
      <c r="HB42" s="60"/>
      <c r="HC42" s="60"/>
      <c r="HD42" s="60"/>
      <c r="HE42" s="60"/>
      <c r="HF42" s="60"/>
      <c r="HG42" s="60"/>
      <c r="HH42" s="60"/>
      <c r="HI42" s="60"/>
      <c r="HJ42" s="60"/>
      <c r="HK42" s="60"/>
      <c r="HL42" s="60"/>
      <c r="HM42" s="60"/>
      <c r="HN42" s="60"/>
      <c r="HO42" s="60"/>
      <c r="HP42" s="60"/>
      <c r="HQ42" s="60"/>
      <c r="HR42" s="60"/>
      <c r="HS42" s="60"/>
      <c r="HT42" s="60"/>
      <c r="HU42" s="60"/>
      <c r="HV42" s="60"/>
      <c r="HW42" s="60"/>
    </row>
    <row r="43" spans="1:231" s="80" customFormat="1" ht="15.75" x14ac:dyDescent="0.25">
      <c r="A43" s="81"/>
      <c r="B43" s="82"/>
      <c r="C43" s="81"/>
      <c r="D43" s="107"/>
      <c r="E43" s="83"/>
      <c r="G43" s="62"/>
      <c r="H43" s="122"/>
      <c r="I43" s="122"/>
      <c r="J43" s="122"/>
      <c r="K43" s="81"/>
      <c r="Q43" s="61"/>
    </row>
    <row r="44" spans="1:231" s="80" customFormat="1" ht="15.75" x14ac:dyDescent="0.25">
      <c r="A44" s="62"/>
      <c r="C44" s="62"/>
      <c r="D44" s="70"/>
      <c r="E44" s="62"/>
      <c r="F44" s="62"/>
      <c r="G44" s="62"/>
      <c r="H44" s="62"/>
      <c r="I44" s="62"/>
    </row>
    <row r="45" spans="1:231" s="80" customFormat="1" ht="15.75" x14ac:dyDescent="0.25">
      <c r="A45" s="62"/>
      <c r="C45" s="62"/>
      <c r="D45" s="70"/>
      <c r="E45" s="62"/>
      <c r="F45" s="62"/>
      <c r="G45" s="62"/>
      <c r="H45" s="62"/>
      <c r="I45" s="62"/>
    </row>
    <row r="46" spans="1:231" s="80" customFormat="1" ht="15.75" x14ac:dyDescent="0.25">
      <c r="A46" s="62"/>
      <c r="C46" s="62"/>
      <c r="D46" s="70"/>
      <c r="E46" s="62"/>
      <c r="F46" s="62"/>
      <c r="G46" s="62"/>
      <c r="H46" s="62"/>
      <c r="I46" s="62"/>
    </row>
    <row r="47" spans="1:231" s="80" customFormat="1" ht="15.75" x14ac:dyDescent="0.25">
      <c r="A47" s="62"/>
      <c r="C47" s="62"/>
      <c r="D47" s="70"/>
      <c r="E47" s="62"/>
      <c r="F47" s="62"/>
      <c r="G47" s="62"/>
      <c r="H47" s="62"/>
      <c r="I47" s="62"/>
    </row>
    <row r="48" spans="1:231" s="80" customFormat="1" ht="15.75" x14ac:dyDescent="0.25">
      <c r="A48" s="62"/>
      <c r="C48" s="62"/>
      <c r="D48" s="70"/>
      <c r="E48" s="62"/>
      <c r="F48" s="62"/>
      <c r="G48" s="62"/>
      <c r="H48" s="62"/>
      <c r="I48" s="62"/>
    </row>
    <row r="49" spans="1:9" s="80" customFormat="1" ht="15.75" x14ac:dyDescent="0.25">
      <c r="A49" s="62"/>
      <c r="C49" s="62"/>
      <c r="D49" s="70"/>
      <c r="E49" s="62"/>
      <c r="F49" s="62"/>
      <c r="G49" s="62"/>
      <c r="H49" s="62"/>
      <c r="I49" s="62"/>
    </row>
    <row r="50" spans="1:9" s="80" customFormat="1" ht="15.75" x14ac:dyDescent="0.25">
      <c r="A50" s="62"/>
      <c r="C50" s="62"/>
      <c r="D50" s="70"/>
      <c r="E50" s="62"/>
      <c r="F50" s="62"/>
      <c r="G50" s="62"/>
      <c r="H50" s="62"/>
      <c r="I50" s="62"/>
    </row>
    <row r="51" spans="1:9" s="80" customFormat="1" ht="15.75" x14ac:dyDescent="0.25">
      <c r="A51" s="62"/>
      <c r="C51" s="62"/>
      <c r="D51" s="70"/>
      <c r="E51" s="62"/>
      <c r="F51" s="62"/>
      <c r="G51" s="62"/>
      <c r="H51" s="62"/>
      <c r="I51" s="62"/>
    </row>
    <row r="52" spans="1:9" s="80" customFormat="1" ht="15.75" x14ac:dyDescent="0.25">
      <c r="A52" s="62"/>
      <c r="C52" s="62"/>
      <c r="D52" s="70"/>
      <c r="E52" s="62"/>
      <c r="F52" s="62"/>
      <c r="G52" s="62"/>
      <c r="H52" s="62"/>
      <c r="I52" s="62"/>
    </row>
    <row r="53" spans="1:9" s="80" customFormat="1" ht="15.75" x14ac:dyDescent="0.25">
      <c r="A53" s="62"/>
      <c r="C53" s="62"/>
      <c r="D53" s="70"/>
      <c r="E53" s="62"/>
      <c r="F53" s="62"/>
      <c r="G53" s="62"/>
      <c r="H53" s="62"/>
      <c r="I53" s="62"/>
    </row>
    <row r="54" spans="1:9" s="80" customFormat="1" ht="15.75" x14ac:dyDescent="0.25">
      <c r="A54" s="62"/>
      <c r="C54" s="62"/>
      <c r="D54" s="70"/>
      <c r="E54" s="62"/>
      <c r="F54" s="62"/>
      <c r="G54" s="62"/>
      <c r="H54" s="62"/>
      <c r="I54" s="62"/>
    </row>
    <row r="55" spans="1:9" s="80" customFormat="1" ht="15.75" x14ac:dyDescent="0.25">
      <c r="A55" s="62"/>
      <c r="C55" s="62"/>
      <c r="D55" s="70"/>
      <c r="E55" s="62"/>
      <c r="F55" s="62"/>
      <c r="G55" s="62"/>
      <c r="H55" s="62"/>
      <c r="I55" s="62"/>
    </row>
    <row r="56" spans="1:9" s="80" customFormat="1" ht="15.75" x14ac:dyDescent="0.25">
      <c r="A56" s="62"/>
      <c r="C56" s="62"/>
      <c r="D56" s="70"/>
      <c r="E56" s="62"/>
      <c r="F56" s="62"/>
      <c r="G56" s="62"/>
      <c r="H56" s="62"/>
      <c r="I56" s="62"/>
    </row>
    <row r="57" spans="1:9" s="80" customFormat="1" ht="15.75" x14ac:dyDescent="0.25">
      <c r="A57" s="62"/>
      <c r="C57" s="62"/>
      <c r="D57" s="70"/>
      <c r="E57" s="62"/>
      <c r="F57" s="62"/>
      <c r="G57" s="62"/>
      <c r="H57" s="62"/>
      <c r="I57" s="62"/>
    </row>
    <row r="58" spans="1:9" s="80" customFormat="1" ht="15.75" x14ac:dyDescent="0.25">
      <c r="A58" s="62"/>
      <c r="C58" s="62"/>
      <c r="D58" s="70"/>
      <c r="E58" s="62"/>
      <c r="F58" s="62"/>
      <c r="G58" s="62"/>
      <c r="H58" s="62"/>
      <c r="I58" s="62"/>
    </row>
    <row r="59" spans="1:9" s="80" customFormat="1" ht="15.75" x14ac:dyDescent="0.25">
      <c r="A59" s="62"/>
      <c r="C59" s="62"/>
      <c r="D59" s="70"/>
      <c r="E59" s="62"/>
      <c r="F59" s="62"/>
      <c r="G59" s="62"/>
      <c r="H59" s="62"/>
      <c r="I59" s="62"/>
    </row>
    <row r="60" spans="1:9" s="80" customFormat="1" ht="15.75" x14ac:dyDescent="0.25">
      <c r="A60" s="62"/>
      <c r="C60" s="62"/>
      <c r="D60" s="70"/>
      <c r="E60" s="62"/>
      <c r="F60" s="62"/>
      <c r="G60" s="62"/>
      <c r="H60" s="62"/>
      <c r="I60" s="62"/>
    </row>
  </sheetData>
  <mergeCells count="24">
    <mergeCell ref="H43:J43"/>
    <mergeCell ref="E36:F36"/>
    <mergeCell ref="H36:J36"/>
    <mergeCell ref="B37:C37"/>
    <mergeCell ref="E37:F37"/>
    <mergeCell ref="H37:J37"/>
    <mergeCell ref="E42:F42"/>
    <mergeCell ref="H42:J42"/>
    <mergeCell ref="A34:J34"/>
    <mergeCell ref="A1:B1"/>
    <mergeCell ref="C1:J1"/>
    <mergeCell ref="A2:J2"/>
    <mergeCell ref="A3:J3"/>
    <mergeCell ref="A4:J4"/>
    <mergeCell ref="A6:A8"/>
    <mergeCell ref="B6:B8"/>
    <mergeCell ref="C6:C8"/>
    <mergeCell ref="D6:D8"/>
    <mergeCell ref="E6:E8"/>
    <mergeCell ref="F6:F8"/>
    <mergeCell ref="G6:I6"/>
    <mergeCell ref="J6:J7"/>
    <mergeCell ref="G7:H7"/>
    <mergeCell ref="A33:B33"/>
  </mergeCells>
  <pageMargins left="0.24" right="0.16" top="0.3" bottom="0.32"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Bảng tổng hợp nhu cầu dự toán</vt:lpstr>
      <vt:lpstr>Bảng dự toán chi tiết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dc:creator>
  <cp:lastModifiedBy>Administrator</cp:lastModifiedBy>
  <cp:lastPrinted>2024-04-17T00:41:24Z</cp:lastPrinted>
  <dcterms:created xsi:type="dcterms:W3CDTF">2024-04-16T09:07:05Z</dcterms:created>
  <dcterms:modified xsi:type="dcterms:W3CDTF">2024-07-05T01:14:03Z</dcterms:modified>
</cp:coreProperties>
</file>